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<sst xmlns="http://schemas.openxmlformats.org/spreadsheetml/2006/main" count="356" uniqueCount="71">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</sst>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3" fillId="10" borderId="31" xfId="0" applyFont="1" applyFill="1" applyBorder="1"/>
    <xf numFmtId="0" fontId="7" fillId="11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X30" sqref="X30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V1" s="152" t="s">
        <v>1</v>
      </c>
      <c r="W1" s="153"/>
    </row>
    <row r="2" spans="1:23" ht="43.8" thickBot="1" x14ac:dyDescent="0.35">
      <c r="A2" s="146"/>
      <c r="B2" s="147"/>
      <c r="C2" s="105">
        <v>44515</v>
      </c>
      <c r="D2" s="114">
        <v>44514</v>
      </c>
      <c r="E2" s="105">
        <v>44513</v>
      </c>
      <c r="F2" s="105">
        <v>44512</v>
      </c>
      <c r="G2" s="105">
        <v>44511</v>
      </c>
      <c r="H2" s="105">
        <v>44510</v>
      </c>
      <c r="I2" s="105">
        <v>44509</v>
      </c>
      <c r="J2" s="105">
        <v>44508</v>
      </c>
      <c r="K2" s="105">
        <v>44507</v>
      </c>
      <c r="L2" s="105">
        <v>44506</v>
      </c>
      <c r="M2" s="105">
        <v>44505</v>
      </c>
      <c r="N2" s="105">
        <v>44504</v>
      </c>
      <c r="O2" s="105">
        <v>44503</v>
      </c>
      <c r="P2" s="114">
        <v>44502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46</v>
      </c>
      <c r="D3" s="115">
        <v>6</v>
      </c>
      <c r="E3" s="106">
        <v>47</v>
      </c>
      <c r="F3" s="106">
        <v>48</v>
      </c>
      <c r="G3" s="106">
        <v>14</v>
      </c>
      <c r="H3" s="106">
        <v>61</v>
      </c>
      <c r="I3" s="106">
        <v>62</v>
      </c>
      <c r="J3" s="106">
        <v>67</v>
      </c>
      <c r="K3" s="106">
        <v>8</v>
      </c>
      <c r="L3" s="106">
        <v>23</v>
      </c>
      <c r="M3" s="106">
        <v>53</v>
      </c>
      <c r="N3" s="106">
        <v>29</v>
      </c>
      <c r="O3" s="106">
        <v>36</v>
      </c>
      <c r="P3" s="106">
        <v>50</v>
      </c>
      <c r="Q3" s="125">
        <f>SUM(C3:I6)</f>
        <v>590</v>
      </c>
      <c r="R3" s="128">
        <f>((SUM(C3:I6)/77109)*100000)</f>
        <v>765.1506309250542</v>
      </c>
      <c r="S3" s="125">
        <f>SUM(C3:P6)</f>
        <v>1023</v>
      </c>
      <c r="T3" s="131">
        <f>((SUM(C3:P6)/77109)*100000)</f>
        <v>1326.6933820954753</v>
      </c>
      <c r="V3" s="125">
        <v>607</v>
      </c>
      <c r="W3" s="128">
        <v>787.2</v>
      </c>
    </row>
    <row r="4" spans="1:23" ht="15.6" x14ac:dyDescent="0.3">
      <c r="A4" s="46">
        <v>8501</v>
      </c>
      <c r="B4" s="10" t="s">
        <v>7</v>
      </c>
      <c r="C4" s="107">
        <v>50</v>
      </c>
      <c r="D4" s="116">
        <v>8</v>
      </c>
      <c r="E4" s="116">
        <v>25</v>
      </c>
      <c r="F4" s="107">
        <v>35</v>
      </c>
      <c r="G4" s="107">
        <v>8</v>
      </c>
      <c r="H4" s="107">
        <v>53</v>
      </c>
      <c r="I4" s="107">
        <v>25</v>
      </c>
      <c r="J4" s="107">
        <v>17</v>
      </c>
      <c r="K4" s="107">
        <v>3</v>
      </c>
      <c r="L4" s="107">
        <v>15</v>
      </c>
      <c r="M4" s="107">
        <v>14</v>
      </c>
      <c r="N4" s="107">
        <v>16</v>
      </c>
      <c r="O4" s="107">
        <v>14</v>
      </c>
      <c r="P4" s="107">
        <v>24</v>
      </c>
      <c r="Q4" s="126"/>
      <c r="R4" s="129"/>
      <c r="S4" s="126"/>
      <c r="T4" s="132"/>
      <c r="V4" s="126"/>
      <c r="W4" s="129"/>
    </row>
    <row r="5" spans="1:23" ht="15.6" x14ac:dyDescent="0.3">
      <c r="A5" s="46">
        <v>8510</v>
      </c>
      <c r="B5" s="10" t="s">
        <v>8</v>
      </c>
      <c r="C5" s="107">
        <v>19</v>
      </c>
      <c r="D5" s="107"/>
      <c r="E5" s="107">
        <v>12</v>
      </c>
      <c r="F5" s="107">
        <v>11</v>
      </c>
      <c r="G5" s="107">
        <v>8</v>
      </c>
      <c r="H5" s="107">
        <v>30</v>
      </c>
      <c r="I5" s="107">
        <v>8</v>
      </c>
      <c r="J5" s="107">
        <v>14</v>
      </c>
      <c r="K5" s="107">
        <v>1</v>
      </c>
      <c r="L5" s="107">
        <v>12</v>
      </c>
      <c r="M5" s="107">
        <v>5</v>
      </c>
      <c r="N5" s="107">
        <v>5</v>
      </c>
      <c r="O5" s="107">
        <v>13</v>
      </c>
      <c r="P5" s="107">
        <v>9</v>
      </c>
      <c r="Q5" s="126"/>
      <c r="R5" s="129"/>
      <c r="S5" s="126"/>
      <c r="T5" s="132"/>
      <c r="V5" s="126"/>
      <c r="W5" s="129"/>
    </row>
    <row r="6" spans="1:23" ht="16.2" thickBot="1" x14ac:dyDescent="0.35">
      <c r="A6" s="47">
        <v>8511</v>
      </c>
      <c r="B6" s="48" t="s">
        <v>9</v>
      </c>
      <c r="C6" s="108">
        <v>6</v>
      </c>
      <c r="D6" s="108"/>
      <c r="E6" s="108">
        <v>1</v>
      </c>
      <c r="F6" s="108">
        <v>3</v>
      </c>
      <c r="G6" s="108">
        <v>2</v>
      </c>
      <c r="H6" s="108">
        <v>1</v>
      </c>
      <c r="I6" s="108">
        <v>1</v>
      </c>
      <c r="J6" s="108"/>
      <c r="K6" s="108"/>
      <c r="L6" s="108"/>
      <c r="M6" s="108"/>
      <c r="N6" s="108"/>
      <c r="O6" s="108">
        <v>2</v>
      </c>
      <c r="P6" s="108">
        <v>3</v>
      </c>
      <c r="Q6" s="127"/>
      <c r="R6" s="130"/>
      <c r="S6" s="127"/>
      <c r="T6" s="133"/>
      <c r="V6" s="127"/>
      <c r="W6" s="130"/>
    </row>
    <row r="7" spans="1:23" ht="16.2" thickBot="1" x14ac:dyDescent="0.35">
      <c r="A7" s="49">
        <v>8520</v>
      </c>
      <c r="B7" s="103" t="s">
        <v>10</v>
      </c>
      <c r="C7" s="109">
        <v>29</v>
      </c>
      <c r="D7" s="109">
        <v>2</v>
      </c>
      <c r="E7" s="119">
        <v>25</v>
      </c>
      <c r="F7" s="109">
        <v>27</v>
      </c>
      <c r="G7" s="109">
        <v>2</v>
      </c>
      <c r="H7" s="109">
        <v>33</v>
      </c>
      <c r="I7" s="109">
        <v>21</v>
      </c>
      <c r="J7" s="109">
        <v>24</v>
      </c>
      <c r="K7" s="109">
        <v>2</v>
      </c>
      <c r="L7" s="109">
        <v>9</v>
      </c>
      <c r="M7" s="109">
        <v>12</v>
      </c>
      <c r="N7" s="109">
        <v>19</v>
      </c>
      <c r="O7" s="109">
        <v>15</v>
      </c>
      <c r="P7" s="109">
        <v>7</v>
      </c>
      <c r="Q7" s="104">
        <f>SUM(C7:I7)</f>
        <v>139</v>
      </c>
      <c r="R7" s="52">
        <f>((SUM(C7:I7)/13676)*100000)</f>
        <v>1016.3790582041532</v>
      </c>
      <c r="S7" s="51">
        <f>SUM(C7:P7)</f>
        <v>227</v>
      </c>
      <c r="T7" s="53">
        <f>((SUM(C7:P7)/13676)*100000)</f>
        <v>1659.8420590816027</v>
      </c>
      <c r="V7" s="51">
        <v>115</v>
      </c>
      <c r="W7" s="52">
        <v>840.9</v>
      </c>
    </row>
    <row r="8" spans="1:23" ht="15.6" x14ac:dyDescent="0.3">
      <c r="A8" s="44">
        <v>8530</v>
      </c>
      <c r="B8" s="45" t="s">
        <v>11</v>
      </c>
      <c r="C8" s="106">
        <v>39</v>
      </c>
      <c r="D8" s="106">
        <v>1</v>
      </c>
      <c r="E8" s="106">
        <v>26</v>
      </c>
      <c r="F8" s="106">
        <v>31</v>
      </c>
      <c r="G8" s="106">
        <v>12</v>
      </c>
      <c r="H8" s="106">
        <v>38</v>
      </c>
      <c r="I8" s="106">
        <v>23</v>
      </c>
      <c r="J8" s="106">
        <v>33</v>
      </c>
      <c r="K8" s="106"/>
      <c r="L8" s="106">
        <v>19</v>
      </c>
      <c r="M8" s="106">
        <v>19</v>
      </c>
      <c r="N8" s="106">
        <v>27</v>
      </c>
      <c r="O8" s="106">
        <v>4</v>
      </c>
      <c r="P8" s="106">
        <v>17</v>
      </c>
      <c r="Q8" s="125">
        <f>SUM(C8:I9)</f>
        <v>242</v>
      </c>
      <c r="R8" s="128">
        <f>((SUM(C8:I9)/28502)*100000)</f>
        <v>849.06322363342917</v>
      </c>
      <c r="S8" s="125">
        <f>SUM(C8:P9)</f>
        <v>425</v>
      </c>
      <c r="T8" s="131">
        <f>((SUM(C8:P9)/28502)*100000)</f>
        <v>1491.1234299347414</v>
      </c>
      <c r="V8" s="125">
        <v>241</v>
      </c>
      <c r="W8" s="128">
        <v>845.6</v>
      </c>
    </row>
    <row r="9" spans="1:23" ht="16.2" thickBot="1" x14ac:dyDescent="0.35">
      <c r="A9" s="47">
        <v>8531</v>
      </c>
      <c r="B9" s="48" t="s">
        <v>12</v>
      </c>
      <c r="C9" s="108">
        <v>14</v>
      </c>
      <c r="D9" s="108"/>
      <c r="E9" s="108">
        <v>9</v>
      </c>
      <c r="F9" s="108">
        <v>20</v>
      </c>
      <c r="G9" s="108">
        <v>2</v>
      </c>
      <c r="H9" s="108">
        <v>17</v>
      </c>
      <c r="I9" s="108">
        <v>10</v>
      </c>
      <c r="J9" s="108">
        <v>7</v>
      </c>
      <c r="K9" s="108">
        <v>4</v>
      </c>
      <c r="L9" s="108">
        <v>4</v>
      </c>
      <c r="M9" s="108">
        <v>12</v>
      </c>
      <c r="N9" s="108">
        <v>12</v>
      </c>
      <c r="O9" s="108">
        <v>16</v>
      </c>
      <c r="P9" s="108">
        <v>9</v>
      </c>
      <c r="Q9" s="127"/>
      <c r="R9" s="130"/>
      <c r="S9" s="127"/>
      <c r="T9" s="133"/>
      <c r="V9" s="127"/>
      <c r="W9" s="130"/>
    </row>
    <row r="10" spans="1:23" ht="16.2" thickBot="1" x14ac:dyDescent="0.35">
      <c r="A10" s="54">
        <v>8540</v>
      </c>
      <c r="B10" s="55" t="s">
        <v>13</v>
      </c>
      <c r="C10" s="109">
        <v>25</v>
      </c>
      <c r="D10" s="119">
        <v>3</v>
      </c>
      <c r="E10" s="109">
        <v>14</v>
      </c>
      <c r="F10" s="109">
        <v>24</v>
      </c>
      <c r="G10" s="109">
        <v>11</v>
      </c>
      <c r="H10" s="109">
        <v>30</v>
      </c>
      <c r="I10" s="109">
        <v>27</v>
      </c>
      <c r="J10" s="109">
        <v>22</v>
      </c>
      <c r="K10" s="109">
        <v>3</v>
      </c>
      <c r="L10" s="109">
        <v>29</v>
      </c>
      <c r="M10" s="109">
        <v>28</v>
      </c>
      <c r="N10" s="109">
        <v>30</v>
      </c>
      <c r="O10" s="109">
        <v>29</v>
      </c>
      <c r="P10" s="109">
        <v>31</v>
      </c>
      <c r="Q10" s="51">
        <f>SUM(C10:I10)</f>
        <v>134</v>
      </c>
      <c r="R10" s="52">
        <f>((SUM(C10:I10)/12078)*100000)</f>
        <v>1109.4552078158636</v>
      </c>
      <c r="S10" s="51">
        <f>SUM(C10:P10)</f>
        <v>306</v>
      </c>
      <c r="T10" s="53">
        <f>((SUM(C10:P10)/12078)*100000)</f>
        <v>2533.532041728763</v>
      </c>
      <c r="V10" s="51">
        <v>157</v>
      </c>
      <c r="W10" s="52">
        <v>1299.9000000000001</v>
      </c>
    </row>
    <row r="11" spans="1:23" ht="15.6" x14ac:dyDescent="0.3">
      <c r="A11" s="56">
        <v>8550</v>
      </c>
      <c r="B11" s="57" t="s">
        <v>14</v>
      </c>
      <c r="C11" s="106">
        <v>25</v>
      </c>
      <c r="D11" s="115">
        <v>8</v>
      </c>
      <c r="E11" s="106">
        <v>24</v>
      </c>
      <c r="F11" s="106">
        <v>20</v>
      </c>
      <c r="G11" s="106">
        <v>12</v>
      </c>
      <c r="H11" s="106">
        <v>25</v>
      </c>
      <c r="I11" s="106">
        <v>21</v>
      </c>
      <c r="J11" s="106">
        <v>19</v>
      </c>
      <c r="K11" s="106">
        <v>5</v>
      </c>
      <c r="L11" s="106">
        <v>4</v>
      </c>
      <c r="M11" s="106">
        <v>14</v>
      </c>
      <c r="N11" s="106">
        <v>12</v>
      </c>
      <c r="O11" s="106">
        <v>21</v>
      </c>
      <c r="P11" s="106">
        <v>13</v>
      </c>
      <c r="Q11" s="125">
        <f>SUM(C11:I15)</f>
        <v>233</v>
      </c>
      <c r="R11" s="128">
        <f>((SUM(C11:I15)/24814)*100000)</f>
        <v>938.98605625856374</v>
      </c>
      <c r="S11" s="125">
        <f>SUM(C11:P15)</f>
        <v>375</v>
      </c>
      <c r="T11" s="131">
        <f>((SUM(C11:P15)/24814)*100000)</f>
        <v>1511.2436527766583</v>
      </c>
      <c r="V11" s="125">
        <v>280</v>
      </c>
      <c r="W11" s="128">
        <v>1128.4000000000001</v>
      </c>
    </row>
    <row r="12" spans="1:23" ht="15.6" x14ac:dyDescent="0.3">
      <c r="A12" s="58">
        <v>8551</v>
      </c>
      <c r="B12" s="11" t="s">
        <v>15</v>
      </c>
      <c r="C12" s="107">
        <v>4</v>
      </c>
      <c r="D12" s="107"/>
      <c r="E12" s="107">
        <v>1</v>
      </c>
      <c r="F12" s="107">
        <v>1</v>
      </c>
      <c r="G12" s="107">
        <v>3</v>
      </c>
      <c r="H12" s="107">
        <v>5</v>
      </c>
      <c r="I12" s="107">
        <v>3</v>
      </c>
      <c r="J12" s="107"/>
      <c r="K12" s="107"/>
      <c r="L12" s="107">
        <v>3</v>
      </c>
      <c r="M12" s="107">
        <v>4</v>
      </c>
      <c r="N12" s="107">
        <v>3</v>
      </c>
      <c r="O12" s="107">
        <v>2</v>
      </c>
      <c r="P12" s="107">
        <v>2</v>
      </c>
      <c r="Q12" s="126"/>
      <c r="R12" s="129"/>
      <c r="S12" s="126"/>
      <c r="T12" s="132"/>
      <c r="V12" s="126"/>
      <c r="W12" s="129"/>
    </row>
    <row r="13" spans="1:23" ht="15.6" x14ac:dyDescent="0.3">
      <c r="A13" s="58">
        <v>8552</v>
      </c>
      <c r="B13" s="11" t="s">
        <v>16</v>
      </c>
      <c r="C13" s="107">
        <v>3</v>
      </c>
      <c r="D13" s="107"/>
      <c r="E13" s="107">
        <v>2</v>
      </c>
      <c r="F13" s="107"/>
      <c r="G13" s="107">
        <v>1</v>
      </c>
      <c r="H13" s="107">
        <v>7</v>
      </c>
      <c r="I13" s="107">
        <v>7</v>
      </c>
      <c r="J13" s="107"/>
      <c r="K13" s="107">
        <v>3</v>
      </c>
      <c r="L13" s="107"/>
      <c r="M13" s="107">
        <v>4</v>
      </c>
      <c r="N13" s="107">
        <v>3</v>
      </c>
      <c r="O13" s="107">
        <v>3</v>
      </c>
      <c r="P13" s="107">
        <v>1</v>
      </c>
      <c r="Q13" s="126"/>
      <c r="R13" s="129"/>
      <c r="S13" s="126"/>
      <c r="T13" s="132"/>
      <c r="V13" s="126"/>
      <c r="W13" s="129"/>
    </row>
    <row r="14" spans="1:23" ht="15.6" x14ac:dyDescent="0.3">
      <c r="A14" s="58">
        <v>8553</v>
      </c>
      <c r="B14" s="11" t="s">
        <v>17</v>
      </c>
      <c r="C14" s="107">
        <v>6</v>
      </c>
      <c r="D14" s="116">
        <v>6</v>
      </c>
      <c r="E14" s="107">
        <v>12</v>
      </c>
      <c r="F14" s="107">
        <v>6</v>
      </c>
      <c r="G14" s="107">
        <v>3</v>
      </c>
      <c r="H14" s="107">
        <v>5</v>
      </c>
      <c r="I14" s="107">
        <v>4</v>
      </c>
      <c r="J14" s="107">
        <v>1</v>
      </c>
      <c r="K14" s="107"/>
      <c r="L14" s="107"/>
      <c r="M14" s="107">
        <v>2</v>
      </c>
      <c r="N14" s="107">
        <v>3</v>
      </c>
      <c r="O14" s="107">
        <v>4</v>
      </c>
      <c r="P14" s="107">
        <v>3</v>
      </c>
      <c r="Q14" s="126"/>
      <c r="R14" s="129"/>
      <c r="S14" s="126"/>
      <c r="T14" s="132"/>
      <c r="V14" s="126"/>
      <c r="W14" s="129"/>
    </row>
    <row r="15" spans="1:23" ht="16.2" thickBot="1" x14ac:dyDescent="0.35">
      <c r="A15" s="59">
        <v>8554</v>
      </c>
      <c r="B15" s="60" t="s">
        <v>18</v>
      </c>
      <c r="C15" s="108">
        <v>4</v>
      </c>
      <c r="D15" s="108"/>
      <c r="E15" s="108">
        <v>8</v>
      </c>
      <c r="F15" s="108">
        <v>3</v>
      </c>
      <c r="G15" s="108"/>
      <c r="H15" s="108">
        <v>4</v>
      </c>
      <c r="I15" s="108"/>
      <c r="J15" s="108"/>
      <c r="K15" s="108"/>
      <c r="L15" s="108"/>
      <c r="M15" s="108">
        <v>3</v>
      </c>
      <c r="N15" s="108">
        <v>7</v>
      </c>
      <c r="O15" s="108">
        <v>2</v>
      </c>
      <c r="P15" s="108">
        <v>1</v>
      </c>
      <c r="Q15" s="127"/>
      <c r="R15" s="130"/>
      <c r="S15" s="127"/>
      <c r="T15" s="133"/>
      <c r="V15" s="127"/>
      <c r="W15" s="130"/>
    </row>
    <row r="16" spans="1:23" ht="16.2" thickBot="1" x14ac:dyDescent="0.35">
      <c r="A16" s="61">
        <v>8560</v>
      </c>
      <c r="B16" s="62" t="s">
        <v>19</v>
      </c>
      <c r="C16" s="109">
        <v>61</v>
      </c>
      <c r="D16" s="119">
        <v>23</v>
      </c>
      <c r="E16" s="109">
        <v>53</v>
      </c>
      <c r="F16" s="109">
        <v>46</v>
      </c>
      <c r="G16" s="109">
        <v>27</v>
      </c>
      <c r="H16" s="109">
        <v>41</v>
      </c>
      <c r="I16" s="109">
        <v>60</v>
      </c>
      <c r="J16" s="109">
        <v>50</v>
      </c>
      <c r="K16" s="109">
        <v>13</v>
      </c>
      <c r="L16" s="109">
        <v>45</v>
      </c>
      <c r="M16" s="109">
        <v>35</v>
      </c>
      <c r="N16" s="109">
        <v>37</v>
      </c>
      <c r="O16" s="109">
        <v>37</v>
      </c>
      <c r="P16" s="109">
        <v>53</v>
      </c>
      <c r="Q16" s="51">
        <f>SUM(C16:I16)</f>
        <v>311</v>
      </c>
      <c r="R16" s="52">
        <f>((SUM(C16:I16)/31579)*100000)</f>
        <v>984.83169194718005</v>
      </c>
      <c r="S16" s="51">
        <f>SUM(C16:P16)</f>
        <v>581</v>
      </c>
      <c r="T16" s="53">
        <f>((SUM(C16:P16)/31579)*100000)</f>
        <v>1839.8302669495552</v>
      </c>
      <c r="V16" s="51">
        <v>426</v>
      </c>
      <c r="W16" s="52">
        <v>1349</v>
      </c>
    </row>
    <row r="17" spans="1:23" ht="15.6" x14ac:dyDescent="0.3">
      <c r="A17" s="56">
        <v>8570</v>
      </c>
      <c r="B17" s="57" t="s">
        <v>20</v>
      </c>
      <c r="C17" s="106">
        <v>15</v>
      </c>
      <c r="D17" s="115">
        <v>10</v>
      </c>
      <c r="E17" s="106">
        <v>24</v>
      </c>
      <c r="F17" s="106">
        <v>19</v>
      </c>
      <c r="G17" s="106">
        <v>21</v>
      </c>
      <c r="H17" s="106">
        <v>29</v>
      </c>
      <c r="I17" s="106">
        <v>16</v>
      </c>
      <c r="J17" s="106">
        <v>14</v>
      </c>
      <c r="K17" s="106">
        <v>1</v>
      </c>
      <c r="L17" s="106">
        <v>19</v>
      </c>
      <c r="M17" s="106">
        <v>22</v>
      </c>
      <c r="N17" s="106">
        <v>23</v>
      </c>
      <c r="O17" s="106">
        <v>23</v>
      </c>
      <c r="P17" s="106">
        <v>8</v>
      </c>
      <c r="Q17" s="125">
        <f>SUM(C17:I20)</f>
        <v>152</v>
      </c>
      <c r="R17" s="128">
        <f>((SUM(C17:I20)/14781)*100000)</f>
        <v>1028.3472024896828</v>
      </c>
      <c r="S17" s="125">
        <f>SUM(C17:P20)</f>
        <v>272</v>
      </c>
      <c r="T17" s="131">
        <f>((SUM(C17:P20)/14781)*100000)</f>
        <v>1840.2002570868005</v>
      </c>
      <c r="V17" s="125">
        <v>152</v>
      </c>
      <c r="W17" s="128">
        <v>1028.3</v>
      </c>
    </row>
    <row r="18" spans="1:23" ht="15.6" x14ac:dyDescent="0.3">
      <c r="A18" s="58">
        <v>8572</v>
      </c>
      <c r="B18" s="11" t="s">
        <v>21</v>
      </c>
      <c r="C18" s="107"/>
      <c r="D18" s="116">
        <v>2</v>
      </c>
      <c r="E18" s="107"/>
      <c r="F18" s="107">
        <v>2</v>
      </c>
      <c r="G18" s="107"/>
      <c r="H18" s="107">
        <v>2</v>
      </c>
      <c r="I18" s="107"/>
      <c r="J18" s="107">
        <v>2</v>
      </c>
      <c r="K18" s="107"/>
      <c r="L18" s="107">
        <v>1</v>
      </c>
      <c r="M18" s="107"/>
      <c r="N18" s="107"/>
      <c r="O18" s="107">
        <v>1</v>
      </c>
      <c r="P18" s="107"/>
      <c r="Q18" s="126"/>
      <c r="R18" s="129"/>
      <c r="S18" s="126"/>
      <c r="T18" s="132"/>
      <c r="V18" s="126"/>
      <c r="W18" s="129"/>
    </row>
    <row r="19" spans="1:23" ht="15.6" x14ac:dyDescent="0.3">
      <c r="A19" s="58">
        <v>8573</v>
      </c>
      <c r="B19" s="11" t="s">
        <v>22</v>
      </c>
      <c r="C19" s="107">
        <v>2</v>
      </c>
      <c r="D19" s="116">
        <v>1</v>
      </c>
      <c r="E19" s="107"/>
      <c r="F19" s="107">
        <v>7</v>
      </c>
      <c r="G19" s="107"/>
      <c r="H19" s="107">
        <v>2</v>
      </c>
      <c r="I19" s="107"/>
      <c r="J19" s="107">
        <v>1</v>
      </c>
      <c r="K19" s="107"/>
      <c r="L19" s="107"/>
      <c r="M19" s="107">
        <v>1</v>
      </c>
      <c r="N19" s="107">
        <v>1</v>
      </c>
      <c r="O19" s="107">
        <v>1</v>
      </c>
      <c r="P19" s="107">
        <v>2</v>
      </c>
      <c r="Q19" s="126"/>
      <c r="R19" s="129"/>
      <c r="S19" s="126"/>
      <c r="T19" s="132"/>
      <c r="V19" s="126"/>
      <c r="W19" s="129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27"/>
      <c r="R20" s="130"/>
      <c r="S20" s="127"/>
      <c r="T20" s="133"/>
      <c r="V20" s="127"/>
      <c r="W20" s="130"/>
    </row>
    <row r="21" spans="1:23" ht="15.6" x14ac:dyDescent="0.3">
      <c r="A21" s="56">
        <v>8580</v>
      </c>
      <c r="B21" s="57" t="s">
        <v>24</v>
      </c>
      <c r="C21" s="106">
        <v>7</v>
      </c>
      <c r="D21" s="115">
        <v>3</v>
      </c>
      <c r="E21" s="106">
        <v>13</v>
      </c>
      <c r="F21" s="106">
        <v>10</v>
      </c>
      <c r="G21" s="106">
        <v>5</v>
      </c>
      <c r="H21" s="106">
        <v>18</v>
      </c>
      <c r="I21" s="106">
        <v>6</v>
      </c>
      <c r="J21" s="106">
        <v>4</v>
      </c>
      <c r="K21" s="106"/>
      <c r="L21" s="106">
        <v>10</v>
      </c>
      <c r="M21" s="106">
        <v>3</v>
      </c>
      <c r="N21" s="106">
        <v>4</v>
      </c>
      <c r="O21" s="106">
        <v>11</v>
      </c>
      <c r="P21" s="106">
        <v>4</v>
      </c>
      <c r="Q21" s="125">
        <f>SUM(C21:I24)</f>
        <v>102</v>
      </c>
      <c r="R21" s="128">
        <f>((SUM(C21:I24)/10206)*100000)</f>
        <v>999.41211052322171</v>
      </c>
      <c r="S21" s="125">
        <f>SUM(C21:P24)</f>
        <v>166</v>
      </c>
      <c r="T21" s="131">
        <f>((SUM(C21:P24)/10206)*100000)</f>
        <v>1626.4942190868117</v>
      </c>
      <c r="V21" s="125">
        <v>129</v>
      </c>
      <c r="W21" s="128">
        <v>1264</v>
      </c>
    </row>
    <row r="22" spans="1:23" ht="15.6" x14ac:dyDescent="0.3">
      <c r="A22" s="58">
        <v>8581</v>
      </c>
      <c r="B22" s="11" t="s">
        <v>25</v>
      </c>
      <c r="C22" s="107">
        <v>4</v>
      </c>
      <c r="D22" s="116">
        <v>2</v>
      </c>
      <c r="E22" s="107">
        <v>3</v>
      </c>
      <c r="F22" s="107">
        <v>2</v>
      </c>
      <c r="G22" s="107"/>
      <c r="H22" s="107">
        <v>4</v>
      </c>
      <c r="I22" s="107">
        <v>4</v>
      </c>
      <c r="J22" s="107">
        <v>5</v>
      </c>
      <c r="K22" s="107"/>
      <c r="L22" s="107">
        <v>5</v>
      </c>
      <c r="M22" s="107">
        <v>2</v>
      </c>
      <c r="N22" s="107">
        <v>2</v>
      </c>
      <c r="O22" s="107">
        <v>6</v>
      </c>
      <c r="P22" s="107">
        <v>2</v>
      </c>
      <c r="Q22" s="126"/>
      <c r="R22" s="129"/>
      <c r="S22" s="126"/>
      <c r="T22" s="132"/>
      <c r="V22" s="126"/>
      <c r="W22" s="129"/>
    </row>
    <row r="23" spans="1:23" ht="15.6" x14ac:dyDescent="0.3">
      <c r="A23" s="58">
        <v>8582</v>
      </c>
      <c r="B23" s="11" t="s">
        <v>26</v>
      </c>
      <c r="C23" s="107">
        <v>2</v>
      </c>
      <c r="D23" s="116">
        <v>2</v>
      </c>
      <c r="E23" s="107">
        <v>4</v>
      </c>
      <c r="F23" s="107">
        <v>4</v>
      </c>
      <c r="G23" s="107">
        <v>3</v>
      </c>
      <c r="H23" s="107">
        <v>1</v>
      </c>
      <c r="I23" s="107">
        <v>3</v>
      </c>
      <c r="J23" s="107">
        <v>1</v>
      </c>
      <c r="K23" s="107"/>
      <c r="L23" s="107"/>
      <c r="M23" s="107">
        <v>2</v>
      </c>
      <c r="N23" s="107">
        <v>1</v>
      </c>
      <c r="O23" s="107">
        <v>1</v>
      </c>
      <c r="P23" s="107"/>
      <c r="Q23" s="126"/>
      <c r="R23" s="129"/>
      <c r="S23" s="126"/>
      <c r="T23" s="132"/>
      <c r="V23" s="126"/>
      <c r="W23" s="129"/>
    </row>
    <row r="24" spans="1:23" ht="16.2" thickBot="1" x14ac:dyDescent="0.35">
      <c r="A24" s="59">
        <v>8583</v>
      </c>
      <c r="B24" s="60" t="s">
        <v>27</v>
      </c>
      <c r="C24" s="108">
        <v>1</v>
      </c>
      <c r="D24" s="108"/>
      <c r="E24" s="108"/>
      <c r="F24" s="108"/>
      <c r="G24" s="108"/>
      <c r="H24" s="108"/>
      <c r="I24" s="108">
        <v>1</v>
      </c>
      <c r="J24" s="108">
        <v>1</v>
      </c>
      <c r="K24" s="108"/>
      <c r="L24" s="108"/>
      <c r="M24" s="108"/>
      <c r="N24" s="108"/>
      <c r="O24" s="108"/>
      <c r="P24" s="108"/>
      <c r="Q24" s="127"/>
      <c r="R24" s="130"/>
      <c r="S24" s="127"/>
      <c r="T24" s="133"/>
      <c r="V24" s="127"/>
      <c r="W24" s="130"/>
    </row>
    <row r="25" spans="1:23" ht="16.2" thickBot="1" x14ac:dyDescent="0.35">
      <c r="A25" s="54">
        <v>8587</v>
      </c>
      <c r="B25" s="55" t="s">
        <v>28</v>
      </c>
      <c r="C25" s="109">
        <v>2</v>
      </c>
      <c r="D25" s="109">
        <v>1</v>
      </c>
      <c r="E25" s="109"/>
      <c r="F25" s="109">
        <v>1</v>
      </c>
      <c r="G25" s="109"/>
      <c r="H25" s="109">
        <v>3</v>
      </c>
      <c r="I25" s="109">
        <v>1</v>
      </c>
      <c r="J25" s="109">
        <v>2</v>
      </c>
      <c r="K25" s="109">
        <v>1</v>
      </c>
      <c r="L25" s="109">
        <v>2</v>
      </c>
      <c r="M25" s="109"/>
      <c r="N25" s="109"/>
      <c r="O25" s="109">
        <v>2</v>
      </c>
      <c r="P25" s="109">
        <v>3</v>
      </c>
      <c r="Q25" s="51">
        <f>SUM(C25:I25)</f>
        <v>8</v>
      </c>
      <c r="R25" s="52">
        <f>((SUM(C25:I25)/2071)*100000)</f>
        <v>386.28681796233701</v>
      </c>
      <c r="S25" s="51">
        <f>SUM(C25:P25)</f>
        <v>18</v>
      </c>
      <c r="T25" s="53">
        <f>((SUM(C25:P25)/2071)*100000)</f>
        <v>869.14534041525826</v>
      </c>
      <c r="V25" s="51">
        <v>14</v>
      </c>
      <c r="W25" s="52">
        <v>676</v>
      </c>
    </row>
    <row r="26" spans="1:23" ht="16.2" thickBot="1" x14ac:dyDescent="0.35">
      <c r="A26" s="54">
        <v>8710</v>
      </c>
      <c r="B26" s="55" t="s">
        <v>29</v>
      </c>
      <c r="C26" s="109">
        <v>10</v>
      </c>
      <c r="D26" s="119">
        <v>8</v>
      </c>
      <c r="E26" s="109">
        <v>10</v>
      </c>
      <c r="F26" s="109">
        <v>8</v>
      </c>
      <c r="G26" s="109">
        <v>11</v>
      </c>
      <c r="H26" s="109">
        <v>18</v>
      </c>
      <c r="I26" s="109">
        <v>13</v>
      </c>
      <c r="J26" s="109">
        <v>12</v>
      </c>
      <c r="K26" s="109"/>
      <c r="L26" s="109">
        <v>13</v>
      </c>
      <c r="M26" s="109">
        <v>13</v>
      </c>
      <c r="N26" s="109">
        <v>9</v>
      </c>
      <c r="O26" s="109">
        <v>13</v>
      </c>
      <c r="P26" s="109">
        <v>10</v>
      </c>
      <c r="Q26" s="51">
        <f>SUM(C26:I26)</f>
        <v>78</v>
      </c>
      <c r="R26" s="52">
        <f>((SUM(C26:I26)/9833)*100000)</f>
        <v>793.24722871961762</v>
      </c>
      <c r="S26" s="51">
        <f>SUM(C26:P26)</f>
        <v>148</v>
      </c>
      <c r="T26" s="53">
        <f>((SUM(C26:P26)/9833)*100000)</f>
        <v>1505.1357673141463</v>
      </c>
      <c r="V26" s="51">
        <v>82</v>
      </c>
      <c r="W26" s="52">
        <v>833.9</v>
      </c>
    </row>
    <row r="27" spans="1:23" ht="15.6" x14ac:dyDescent="0.3">
      <c r="A27" s="56">
        <v>8790</v>
      </c>
      <c r="B27" s="57" t="s">
        <v>30</v>
      </c>
      <c r="C27" s="106">
        <v>36</v>
      </c>
      <c r="D27" s="115">
        <v>7</v>
      </c>
      <c r="E27" s="106">
        <v>42</v>
      </c>
      <c r="F27" s="106">
        <v>35</v>
      </c>
      <c r="G27" s="106">
        <v>18</v>
      </c>
      <c r="H27" s="106">
        <v>34</v>
      </c>
      <c r="I27" s="106">
        <v>49</v>
      </c>
      <c r="J27" s="106">
        <v>36</v>
      </c>
      <c r="K27" s="106">
        <v>6</v>
      </c>
      <c r="L27" s="106">
        <v>34</v>
      </c>
      <c r="M27" s="106">
        <v>37</v>
      </c>
      <c r="N27" s="106">
        <v>41</v>
      </c>
      <c r="O27" s="106">
        <v>45</v>
      </c>
      <c r="P27" s="106">
        <v>26</v>
      </c>
      <c r="Q27" s="125">
        <f>SUM(C27:I30)</f>
        <v>344</v>
      </c>
      <c r="R27" s="128">
        <f>((SUM(C27:I30)/38350)*100000)</f>
        <v>897.0013037809648</v>
      </c>
      <c r="S27" s="125">
        <f>SUM(C27:P30)</f>
        <v>681</v>
      </c>
      <c r="T27" s="131">
        <f>((SUM(C27:P30)/38350)*100000)</f>
        <v>1775.749674054759</v>
      </c>
      <c r="V27" s="125">
        <v>367</v>
      </c>
      <c r="W27" s="128">
        <v>957</v>
      </c>
    </row>
    <row r="28" spans="1:23" ht="15.6" x14ac:dyDescent="0.3">
      <c r="A28" s="58">
        <v>8791</v>
      </c>
      <c r="B28" s="11" t="s">
        <v>31</v>
      </c>
      <c r="C28" s="107">
        <v>8</v>
      </c>
      <c r="D28" s="116">
        <v>4</v>
      </c>
      <c r="E28" s="107">
        <v>7</v>
      </c>
      <c r="F28" s="107">
        <v>3</v>
      </c>
      <c r="G28" s="107">
        <v>4</v>
      </c>
      <c r="H28" s="107">
        <v>6</v>
      </c>
      <c r="I28" s="107">
        <v>5</v>
      </c>
      <c r="J28" s="107">
        <v>6</v>
      </c>
      <c r="K28" s="107">
        <v>1</v>
      </c>
      <c r="L28" s="107">
        <v>8</v>
      </c>
      <c r="M28" s="107">
        <v>9</v>
      </c>
      <c r="N28" s="107">
        <v>6</v>
      </c>
      <c r="O28" s="107">
        <v>4</v>
      </c>
      <c r="P28" s="107">
        <v>6</v>
      </c>
      <c r="Q28" s="126"/>
      <c r="R28" s="129"/>
      <c r="S28" s="126"/>
      <c r="T28" s="132"/>
      <c r="V28" s="126"/>
      <c r="W28" s="129"/>
    </row>
    <row r="29" spans="1:23" ht="15.6" x14ac:dyDescent="0.3">
      <c r="A29" s="58">
        <v>8792</v>
      </c>
      <c r="B29" s="11" t="s">
        <v>32</v>
      </c>
      <c r="C29" s="107">
        <v>5</v>
      </c>
      <c r="D29" s="116">
        <v>1</v>
      </c>
      <c r="E29" s="107">
        <v>3</v>
      </c>
      <c r="F29" s="107">
        <v>4</v>
      </c>
      <c r="G29" s="107">
        <v>5</v>
      </c>
      <c r="H29" s="107">
        <v>9</v>
      </c>
      <c r="I29" s="107">
        <v>11</v>
      </c>
      <c r="J29" s="107">
        <v>9</v>
      </c>
      <c r="K29" s="107"/>
      <c r="L29" s="107">
        <v>2</v>
      </c>
      <c r="M29" s="107">
        <v>18</v>
      </c>
      <c r="N29" s="107">
        <v>1</v>
      </c>
      <c r="O29" s="107">
        <v>5</v>
      </c>
      <c r="P29" s="107">
        <v>4</v>
      </c>
      <c r="Q29" s="126"/>
      <c r="R29" s="129"/>
      <c r="S29" s="126"/>
      <c r="T29" s="132"/>
      <c r="V29" s="126"/>
      <c r="W29" s="129"/>
    </row>
    <row r="30" spans="1:23" ht="16.2" thickBot="1" x14ac:dyDescent="0.35">
      <c r="A30" s="59">
        <v>8793</v>
      </c>
      <c r="B30" s="60" t="s">
        <v>33</v>
      </c>
      <c r="C30" s="108">
        <v>12</v>
      </c>
      <c r="D30" s="120">
        <v>2</v>
      </c>
      <c r="E30" s="108">
        <v>9</v>
      </c>
      <c r="F30" s="108">
        <v>7</v>
      </c>
      <c r="G30" s="108">
        <v>6</v>
      </c>
      <c r="H30" s="108">
        <v>7</v>
      </c>
      <c r="I30" s="108">
        <v>5</v>
      </c>
      <c r="J30" s="108">
        <v>1</v>
      </c>
      <c r="K30" s="108">
        <v>1</v>
      </c>
      <c r="L30" s="108">
        <v>7</v>
      </c>
      <c r="M30" s="108">
        <v>3</v>
      </c>
      <c r="N30" s="108">
        <v>11</v>
      </c>
      <c r="O30" s="108">
        <v>6</v>
      </c>
      <c r="P30" s="108">
        <v>4</v>
      </c>
      <c r="Q30" s="127"/>
      <c r="R30" s="130"/>
      <c r="S30" s="127"/>
      <c r="T30" s="133"/>
      <c r="V30" s="127"/>
      <c r="W30" s="130"/>
    </row>
    <row r="31" spans="1:23" ht="16.2" thickBot="1" x14ac:dyDescent="0.35">
      <c r="A31" s="64">
        <v>8860</v>
      </c>
      <c r="B31" s="63" t="s">
        <v>34</v>
      </c>
      <c r="C31" s="110">
        <v>1</v>
      </c>
      <c r="D31" s="110">
        <v>1</v>
      </c>
      <c r="E31" s="110"/>
      <c r="F31" s="110">
        <v>4</v>
      </c>
      <c r="G31" s="110">
        <v>2</v>
      </c>
      <c r="H31" s="110"/>
      <c r="I31" s="110">
        <v>2</v>
      </c>
      <c r="J31" s="110">
        <v>2</v>
      </c>
      <c r="K31" s="110"/>
      <c r="L31" s="110">
        <v>1</v>
      </c>
      <c r="M31" s="110">
        <v>1</v>
      </c>
      <c r="N31" s="110">
        <v>1</v>
      </c>
      <c r="O31" s="110">
        <v>1</v>
      </c>
      <c r="P31" s="110"/>
      <c r="Q31" s="111">
        <f>SUM(C31:I31)</f>
        <v>10</v>
      </c>
      <c r="R31" s="113">
        <f>((SUM(C31:I31)/5787)*100000)</f>
        <v>172.80110592707791</v>
      </c>
      <c r="S31" s="95">
        <f>SUM(C31:P31)</f>
        <v>16</v>
      </c>
      <c r="T31" s="97">
        <f>((SUM(C31:P31)/5787)*100000)</f>
        <v>276.48176948332468</v>
      </c>
      <c r="V31" s="95">
        <v>55</v>
      </c>
      <c r="W31" s="96">
        <v>950.4</v>
      </c>
    </row>
    <row r="32" spans="1:23" ht="16.2" thickBot="1" x14ac:dyDescent="0.35">
      <c r="A32" s="61">
        <v>8930</v>
      </c>
      <c r="B32" s="62" t="s">
        <v>35</v>
      </c>
      <c r="C32" s="109">
        <v>23</v>
      </c>
      <c r="D32" s="109">
        <v>26</v>
      </c>
      <c r="E32" s="109">
        <v>60</v>
      </c>
      <c r="F32" s="109">
        <v>24</v>
      </c>
      <c r="G32" s="109">
        <v>20</v>
      </c>
      <c r="H32" s="109">
        <v>65</v>
      </c>
      <c r="I32" s="109">
        <v>43</v>
      </c>
      <c r="J32" s="109">
        <v>32</v>
      </c>
      <c r="K32" s="109">
        <v>24</v>
      </c>
      <c r="L32" s="109">
        <v>41</v>
      </c>
      <c r="M32" s="109">
        <v>46</v>
      </c>
      <c r="N32" s="109">
        <v>34</v>
      </c>
      <c r="O32" s="109">
        <v>35</v>
      </c>
      <c r="P32" s="109">
        <v>36</v>
      </c>
      <c r="Q32" s="51">
        <f>SUM(C32:I32)</f>
        <v>261</v>
      </c>
      <c r="R32" s="52">
        <f>((SUM(C32:I32)/33540)*100000)</f>
        <v>778.1753130590339</v>
      </c>
      <c r="S32" s="51">
        <f>SUM(C32:P32)</f>
        <v>509</v>
      </c>
      <c r="T32" s="53">
        <f>((SUM(C32:P32)/33540)*100000)</f>
        <v>1517.5909361955873</v>
      </c>
      <c r="V32" s="117">
        <v>253</v>
      </c>
      <c r="W32" s="118">
        <v>754.3</v>
      </c>
    </row>
    <row r="33" spans="1:23" ht="16.2" thickBot="1" x14ac:dyDescent="0.35">
      <c r="A33" s="61">
        <v>8940</v>
      </c>
      <c r="B33" s="62" t="s">
        <v>36</v>
      </c>
      <c r="C33" s="109">
        <v>5</v>
      </c>
      <c r="D33" s="109">
        <v>22</v>
      </c>
      <c r="E33" s="109">
        <v>40</v>
      </c>
      <c r="F33" s="109">
        <v>22</v>
      </c>
      <c r="G33" s="109">
        <v>15</v>
      </c>
      <c r="H33" s="109">
        <v>21</v>
      </c>
      <c r="I33" s="109">
        <v>23</v>
      </c>
      <c r="J33" s="109">
        <v>13</v>
      </c>
      <c r="K33" s="109">
        <v>11</v>
      </c>
      <c r="L33" s="109">
        <v>14</v>
      </c>
      <c r="M33" s="109">
        <v>27</v>
      </c>
      <c r="N33" s="109">
        <v>22</v>
      </c>
      <c r="O33" s="109">
        <v>11</v>
      </c>
      <c r="P33" s="109">
        <v>32</v>
      </c>
      <c r="Q33" s="51">
        <f>SUM(C33:I33)</f>
        <v>148</v>
      </c>
      <c r="R33" s="52">
        <f>((SUM(C33:I33)/18909)*100000)</f>
        <v>782.69607065418586</v>
      </c>
      <c r="S33" s="51">
        <f>SUM(C33:P33)</f>
        <v>278</v>
      </c>
      <c r="T33" s="53">
        <f>((SUM(C33:P33)/18909)*100000)</f>
        <v>1470.1993759585382</v>
      </c>
      <c r="V33" s="51">
        <v>160</v>
      </c>
      <c r="W33" s="52">
        <v>846.2</v>
      </c>
    </row>
    <row r="34" spans="1:23" x14ac:dyDescent="0.3">
      <c r="A34" s="5"/>
      <c r="B34" s="6" t="s">
        <v>37</v>
      </c>
      <c r="C34" s="6">
        <f>SUM(C3:C33)</f>
        <v>464</v>
      </c>
      <c r="D34" s="6">
        <f t="shared" ref="D34:P34" si="0">SUM(D3:D33)</f>
        <v>149</v>
      </c>
      <c r="E34" s="6">
        <f t="shared" si="0"/>
        <v>474</v>
      </c>
      <c r="F34" s="6">
        <f t="shared" si="0"/>
        <v>427</v>
      </c>
      <c r="G34" s="6">
        <f t="shared" si="0"/>
        <v>215</v>
      </c>
      <c r="H34" s="6">
        <f t="shared" si="0"/>
        <v>569</v>
      </c>
      <c r="I34" s="6">
        <f t="shared" si="0"/>
        <v>454</v>
      </c>
      <c r="J34" s="6">
        <f t="shared" si="0"/>
        <v>395</v>
      </c>
      <c r="K34" s="6">
        <f t="shared" si="0"/>
        <v>87</v>
      </c>
      <c r="L34" s="6">
        <f t="shared" si="0"/>
        <v>320</v>
      </c>
      <c r="M34" s="6">
        <f t="shared" si="0"/>
        <v>389</v>
      </c>
      <c r="N34" s="6">
        <f t="shared" si="0"/>
        <v>359</v>
      </c>
      <c r="O34" s="6">
        <f t="shared" si="0"/>
        <v>363</v>
      </c>
      <c r="P34" s="6">
        <f t="shared" si="0"/>
        <v>360</v>
      </c>
      <c r="Q34" s="101">
        <f>SUM(Q3:Q33)</f>
        <v>2752</v>
      </c>
      <c r="R34" s="99"/>
      <c r="S34" s="101">
        <f>SUM(S3:S33)</f>
        <v>5025</v>
      </c>
      <c r="V34" s="101">
        <f>SUM(V3:V33)</f>
        <v>3038</v>
      </c>
      <c r="W34" s="99"/>
    </row>
    <row r="35" spans="1:23" x14ac:dyDescent="0.3">
      <c r="A35" s="148" t="s">
        <v>38</v>
      </c>
      <c r="B35" s="149"/>
      <c r="C35" s="2">
        <f>SUM(C3:C9)</f>
        <v>203</v>
      </c>
      <c r="D35" s="2">
        <f t="shared" ref="D35:P35" si="1">SUM(D3:D9)</f>
        <v>17</v>
      </c>
      <c r="E35" s="2">
        <f t="shared" si="1"/>
        <v>145</v>
      </c>
      <c r="F35" s="2">
        <f t="shared" si="1"/>
        <v>175</v>
      </c>
      <c r="G35" s="2">
        <f t="shared" si="1"/>
        <v>48</v>
      </c>
      <c r="H35" s="2">
        <f t="shared" si="1"/>
        <v>233</v>
      </c>
      <c r="I35" s="2">
        <f t="shared" si="1"/>
        <v>150</v>
      </c>
      <c r="J35" s="2">
        <f t="shared" si="1"/>
        <v>162</v>
      </c>
      <c r="K35" s="2">
        <f t="shared" si="1"/>
        <v>18</v>
      </c>
      <c r="L35" s="2">
        <f t="shared" si="1"/>
        <v>82</v>
      </c>
      <c r="M35" s="2">
        <f t="shared" si="1"/>
        <v>115</v>
      </c>
      <c r="N35" s="2">
        <f t="shared" si="1"/>
        <v>108</v>
      </c>
      <c r="O35" s="2">
        <f t="shared" si="1"/>
        <v>100</v>
      </c>
      <c r="P35" s="2">
        <f t="shared" si="1"/>
        <v>119</v>
      </c>
      <c r="Q35" s="34">
        <f t="shared" ref="Q35" si="2">SUM(Q3:Q9)</f>
        <v>971</v>
      </c>
      <c r="R35" s="99"/>
      <c r="S35" s="34">
        <f>SUM(S3:S9)</f>
        <v>1675</v>
      </c>
      <c r="T35" s="40"/>
    </row>
    <row r="36" spans="1:23" ht="14.4" customHeight="1" x14ac:dyDescent="0.3">
      <c r="A36" s="150" t="s">
        <v>39</v>
      </c>
      <c r="B36" s="151"/>
      <c r="C36" s="2">
        <f>SUM(C10:C15,C17:C30)</f>
        <v>171</v>
      </c>
      <c r="D36" s="2">
        <f t="shared" ref="D36:P36" si="3">SUM(D10:D15,D17:D30)</f>
        <v>60</v>
      </c>
      <c r="E36" s="2">
        <f t="shared" si="3"/>
        <v>176</v>
      </c>
      <c r="F36" s="2">
        <f t="shared" si="3"/>
        <v>156</v>
      </c>
      <c r="G36" s="2">
        <f t="shared" si="3"/>
        <v>103</v>
      </c>
      <c r="H36" s="2">
        <f t="shared" si="3"/>
        <v>209</v>
      </c>
      <c r="I36" s="2">
        <f t="shared" si="3"/>
        <v>176</v>
      </c>
      <c r="J36" s="2">
        <f t="shared" si="3"/>
        <v>136</v>
      </c>
      <c r="K36" s="2">
        <f t="shared" si="3"/>
        <v>21</v>
      </c>
      <c r="L36" s="2">
        <f t="shared" si="3"/>
        <v>137</v>
      </c>
      <c r="M36" s="2">
        <f t="shared" si="3"/>
        <v>165</v>
      </c>
      <c r="N36" s="2">
        <f t="shared" si="3"/>
        <v>157</v>
      </c>
      <c r="O36" s="2">
        <f t="shared" si="3"/>
        <v>179</v>
      </c>
      <c r="P36" s="2">
        <f t="shared" si="3"/>
        <v>120</v>
      </c>
      <c r="Q36" s="36">
        <f t="shared" ref="Q36" si="4">SUM(Q10:Q15,Q17:Q30)</f>
        <v>1051</v>
      </c>
      <c r="R36" s="99"/>
      <c r="S36" s="36">
        <f>SUM(S10:S15,S17:S30)</f>
        <v>1966</v>
      </c>
      <c r="T36" s="40"/>
    </row>
    <row r="37" spans="1:23" ht="14.4" customHeight="1" x14ac:dyDescent="0.3">
      <c r="A37" s="134" t="s">
        <v>40</v>
      </c>
      <c r="B37" s="135"/>
      <c r="C37" s="2">
        <f>SUM(C32,C33,C16)</f>
        <v>89</v>
      </c>
      <c r="D37" s="2">
        <f t="shared" ref="D37:P37" si="5">SUM(D32,D33,D16)</f>
        <v>71</v>
      </c>
      <c r="E37" s="2">
        <f t="shared" si="5"/>
        <v>153</v>
      </c>
      <c r="F37" s="2">
        <f t="shared" si="5"/>
        <v>92</v>
      </c>
      <c r="G37" s="2">
        <f t="shared" si="5"/>
        <v>62</v>
      </c>
      <c r="H37" s="2">
        <f t="shared" si="5"/>
        <v>127</v>
      </c>
      <c r="I37" s="2">
        <f t="shared" si="5"/>
        <v>126</v>
      </c>
      <c r="J37" s="2">
        <f t="shared" si="5"/>
        <v>95</v>
      </c>
      <c r="K37" s="2">
        <f t="shared" si="5"/>
        <v>48</v>
      </c>
      <c r="L37" s="2">
        <f t="shared" si="5"/>
        <v>100</v>
      </c>
      <c r="M37" s="2">
        <f t="shared" si="5"/>
        <v>108</v>
      </c>
      <c r="N37" s="2">
        <f t="shared" si="5"/>
        <v>93</v>
      </c>
      <c r="O37" s="2">
        <f t="shared" si="5"/>
        <v>83</v>
      </c>
      <c r="P37" s="2">
        <f t="shared" si="5"/>
        <v>121</v>
      </c>
      <c r="Q37" s="35">
        <f t="shared" ref="Q37" si="6">SUM(Q32,Q33,Q16)</f>
        <v>720</v>
      </c>
      <c r="R37" s="99"/>
      <c r="S37" s="35">
        <f>SUM(S32,S33,S16)</f>
        <v>1368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7" t="s">
        <v>41</v>
      </c>
      <c r="B39" s="143"/>
      <c r="C39" s="144">
        <f>((SUM(C34:I34)/321235)*100000)</f>
        <v>856.69369776020676</v>
      </c>
      <c r="D39" s="145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J40"/>
      <c r="K40"/>
      <c r="L40"/>
      <c r="M40"/>
      <c r="N40"/>
      <c r="O40"/>
      <c r="P40"/>
      <c r="Q40"/>
      <c r="R40"/>
      <c r="S40"/>
    </row>
    <row r="41" spans="1:23" x14ac:dyDescent="0.3">
      <c r="A41" s="139" t="s">
        <v>43</v>
      </c>
      <c r="B41" s="139"/>
      <c r="C41" s="139"/>
      <c r="D41" s="139"/>
      <c r="E41" s="139"/>
      <c r="F41" s="139"/>
      <c r="G41" s="139"/>
      <c r="H41" s="139"/>
      <c r="I41" s="139"/>
      <c r="J41"/>
      <c r="K41"/>
      <c r="L41"/>
      <c r="M41"/>
      <c r="N41"/>
      <c r="O41"/>
      <c r="P41"/>
      <c r="Q41"/>
      <c r="R41"/>
      <c r="S41"/>
    </row>
    <row r="42" spans="1:23" x14ac:dyDescent="0.3">
      <c r="A42" s="137" t="s">
        <v>44</v>
      </c>
      <c r="B42" s="138"/>
      <c r="C42" s="141">
        <f>((SUM(C34:P34)/321235)*100000)</f>
        <v>1564.2753747256681</v>
      </c>
      <c r="D42" s="1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0" t="s">
        <v>45</v>
      </c>
      <c r="B43" s="140"/>
      <c r="C43" s="140"/>
      <c r="D43" s="140"/>
      <c r="E43" s="140"/>
      <c r="F43" s="140"/>
      <c r="G43" s="140"/>
      <c r="H43" s="140"/>
      <c r="I43" s="14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39" t="s">
        <v>46</v>
      </c>
      <c r="B44" s="139"/>
      <c r="C44" s="139"/>
      <c r="D44" s="139"/>
      <c r="E44" s="139"/>
      <c r="F44" s="139"/>
      <c r="G44" s="139"/>
      <c r="H44" s="139"/>
      <c r="I44" s="139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6" t="s">
        <v>47</v>
      </c>
      <c r="B45" s="136"/>
      <c r="C45" s="114">
        <v>44515</v>
      </c>
      <c r="D45" s="114">
        <v>44514</v>
      </c>
      <c r="E45" s="114">
        <v>44513</v>
      </c>
      <c r="F45" s="114">
        <v>44512</v>
      </c>
      <c r="G45" s="114">
        <v>44511</v>
      </c>
      <c r="H45" s="114">
        <v>44510</v>
      </c>
      <c r="I45" s="114">
        <v>44509</v>
      </c>
      <c r="J45" s="114">
        <v>44508</v>
      </c>
      <c r="K45" s="114">
        <v>44507</v>
      </c>
      <c r="L45" s="114">
        <v>44506</v>
      </c>
      <c r="M45" s="114">
        <v>44505</v>
      </c>
      <c r="N45" s="114">
        <v>44504</v>
      </c>
      <c r="O45" s="114">
        <v>44503</v>
      </c>
      <c r="P45" s="114">
        <v>44502</v>
      </c>
      <c r="R45" s="32"/>
      <c r="S45" s="32"/>
    </row>
    <row r="46" spans="1:23" x14ac:dyDescent="0.3">
      <c r="A46" s="2" t="s">
        <v>48</v>
      </c>
      <c r="B46" s="4" t="s">
        <v>49</v>
      </c>
      <c r="C46" s="121"/>
      <c r="D46" s="112"/>
      <c r="E46" s="121"/>
      <c r="F46" s="121"/>
      <c r="G46" s="121"/>
      <c r="H46" s="112"/>
      <c r="I46" s="121"/>
      <c r="J46" s="121"/>
      <c r="K46" s="112"/>
      <c r="L46" s="121"/>
      <c r="M46" s="112"/>
      <c r="N46" s="121"/>
      <c r="O46" s="112"/>
      <c r="P46" s="121"/>
    </row>
    <row r="47" spans="1:23" x14ac:dyDescent="0.3">
      <c r="A47" s="2" t="s">
        <v>48</v>
      </c>
      <c r="B47" s="4" t="s">
        <v>50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1:23" x14ac:dyDescent="0.3">
      <c r="A48" s="2" t="s">
        <v>48</v>
      </c>
      <c r="B48" s="4" t="s">
        <v>51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  <row r="49" spans="1:16" x14ac:dyDescent="0.3">
      <c r="A49" s="2" t="s">
        <v>48</v>
      </c>
      <c r="B49" s="4" t="s">
        <v>52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</row>
    <row r="50" spans="1:16" x14ac:dyDescent="0.3">
      <c r="A50" s="2" t="s">
        <v>48</v>
      </c>
      <c r="B50" s="4" t="s">
        <v>53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</row>
    <row r="51" spans="1:16" x14ac:dyDescent="0.3">
      <c r="A51" s="2" t="s">
        <v>48</v>
      </c>
      <c r="B51" s="4" t="s">
        <v>54</v>
      </c>
      <c r="C51" s="121"/>
      <c r="D51" s="121"/>
      <c r="E51" s="121"/>
      <c r="F51" s="121"/>
      <c r="G51" s="121"/>
      <c r="H51" s="121"/>
      <c r="I51" s="121"/>
      <c r="J51" s="112"/>
      <c r="K51" s="121"/>
      <c r="L51" s="121"/>
      <c r="M51" s="121"/>
      <c r="N51" s="112"/>
      <c r="O51" s="121"/>
      <c r="P51" s="121"/>
    </row>
    <row r="52" spans="1:16" x14ac:dyDescent="0.3">
      <c r="A52" s="2" t="s">
        <v>48</v>
      </c>
      <c r="B52" s="4" t="s">
        <v>55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</row>
    <row r="53" spans="1:16" x14ac:dyDescent="0.3">
      <c r="A53" s="2" t="s">
        <v>48</v>
      </c>
      <c r="B53" s="4" t="s">
        <v>56</v>
      </c>
      <c r="C53" s="121"/>
      <c r="D53" s="121"/>
      <c r="E53" s="121"/>
      <c r="F53" s="121"/>
      <c r="G53" s="121"/>
      <c r="H53" s="121"/>
      <c r="I53" s="112"/>
      <c r="J53" s="121"/>
      <c r="K53" s="121"/>
      <c r="L53" s="121"/>
      <c r="M53" s="121"/>
      <c r="N53" s="112"/>
      <c r="O53" s="112"/>
      <c r="P53" s="112"/>
    </row>
    <row r="54" spans="1:16" x14ac:dyDescent="0.3">
      <c r="A54" s="2" t="s">
        <v>48</v>
      </c>
      <c r="B54" s="4" t="s">
        <v>57</v>
      </c>
      <c r="C54" s="121"/>
      <c r="D54" s="121"/>
      <c r="E54" s="112"/>
      <c r="F54" s="121"/>
      <c r="G54" s="121"/>
      <c r="H54" s="121"/>
      <c r="I54" s="112"/>
      <c r="J54" s="121"/>
      <c r="K54" s="121"/>
      <c r="L54" s="121"/>
      <c r="M54" s="121"/>
      <c r="N54" s="121"/>
      <c r="O54" s="112"/>
      <c r="P54" s="121"/>
    </row>
    <row r="55" spans="1:16" x14ac:dyDescent="0.3">
      <c r="A55" s="39" t="s">
        <v>48</v>
      </c>
      <c r="B55" s="41" t="s">
        <v>58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8"/>
      <c r="B1" s="159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4">
        <f>SUM(C2:I5)</f>
        <v>13</v>
      </c>
      <c r="K2" s="156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6"/>
      <c r="K3" s="129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6"/>
      <c r="K4" s="129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5"/>
      <c r="K5" s="157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4">
        <f>SUM(C7:I8)</f>
        <v>5</v>
      </c>
      <c r="K7" s="156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5"/>
      <c r="K8" s="157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4">
        <f>SUM(C10:I14)</f>
        <v>3</v>
      </c>
      <c r="K10" s="156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6"/>
      <c r="K11" s="129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6"/>
      <c r="K12" s="129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6"/>
      <c r="K13" s="129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5"/>
      <c r="K14" s="157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4">
        <f>SUM(C16:I19)</f>
        <v>4</v>
      </c>
      <c r="K16" s="156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6"/>
      <c r="K17" s="129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6"/>
      <c r="K18" s="129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5"/>
      <c r="K19" s="157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4">
        <f>SUM(C20:I23)</f>
        <v>0</v>
      </c>
      <c r="K20" s="156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6"/>
      <c r="K21" s="129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6"/>
      <c r="K22" s="129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5"/>
      <c r="K23" s="157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4">
        <f>SUM(C26:I29)</f>
        <v>1</v>
      </c>
      <c r="K26" s="156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6"/>
      <c r="K27" s="129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6"/>
      <c r="K28" s="129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5"/>
      <c r="K29" s="157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48" t="s">
        <v>38</v>
      </c>
      <c r="B34" s="149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50" t="s">
        <v>39</v>
      </c>
      <c r="B35" s="151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4" t="s">
        <v>40</v>
      </c>
      <c r="B36" s="135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7" t="s">
        <v>63</v>
      </c>
      <c r="B38" s="138"/>
      <c r="C38" s="141">
        <f>((SUM(C33:I33)/321235)*100000)</f>
        <v>15.564929101747943</v>
      </c>
      <c r="D38" s="142"/>
      <c r="K38" s="1"/>
    </row>
    <row r="39" spans="1:11" x14ac:dyDescent="0.3">
      <c r="A39" s="140" t="s">
        <v>42</v>
      </c>
      <c r="B39" s="140"/>
      <c r="C39" s="140"/>
      <c r="D39" s="140"/>
      <c r="E39" s="140"/>
      <c r="F39" s="140"/>
      <c r="G39" s="140"/>
      <c r="H39" s="140"/>
      <c r="I39" s="140"/>
      <c r="J39" s="100"/>
      <c r="K39" s="1"/>
    </row>
    <row r="40" spans="1:11" x14ac:dyDescent="0.3">
      <c r="A40" s="160" t="s">
        <v>43</v>
      </c>
      <c r="B40" s="160"/>
      <c r="C40" s="160"/>
      <c r="D40" s="160"/>
      <c r="E40" s="160"/>
      <c r="F40" s="160"/>
      <c r="G40" s="160"/>
      <c r="H40" s="160"/>
      <c r="I40" s="160"/>
      <c r="J40" s="99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3" t="s">
        <v>64</v>
      </c>
      <c r="B1" s="174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81">
        <v>160</v>
      </c>
      <c r="D2" s="170">
        <v>189</v>
      </c>
      <c r="E2" s="175">
        <v>207.49847618306552</v>
      </c>
      <c r="F2" s="170">
        <v>245.1</v>
      </c>
    </row>
    <row r="3" spans="1:6" ht="15.6" x14ac:dyDescent="0.3">
      <c r="A3" s="46">
        <v>8501</v>
      </c>
      <c r="B3" s="10" t="s">
        <v>7</v>
      </c>
      <c r="C3" s="182"/>
      <c r="D3" s="171"/>
      <c r="E3" s="176"/>
      <c r="F3" s="171"/>
    </row>
    <row r="4" spans="1:6" ht="15.6" x14ac:dyDescent="0.3">
      <c r="A4" s="46">
        <v>8510</v>
      </c>
      <c r="B4" s="10" t="s">
        <v>8</v>
      </c>
      <c r="C4" s="182"/>
      <c r="D4" s="171"/>
      <c r="E4" s="176"/>
      <c r="F4" s="171"/>
    </row>
    <row r="5" spans="1:6" ht="16.2" thickBot="1" x14ac:dyDescent="0.35">
      <c r="A5" s="47">
        <v>8511</v>
      </c>
      <c r="B5" s="48" t="s">
        <v>9</v>
      </c>
      <c r="C5" s="183"/>
      <c r="D5" s="172"/>
      <c r="E5" s="177"/>
      <c r="F5" s="172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81">
        <v>25</v>
      </c>
      <c r="D7" s="170">
        <v>30</v>
      </c>
      <c r="E7" s="175">
        <v>87.713142937337736</v>
      </c>
      <c r="F7" s="178">
        <v>105.3</v>
      </c>
    </row>
    <row r="8" spans="1:6" ht="16.2" thickBot="1" x14ac:dyDescent="0.35">
      <c r="A8" s="47">
        <v>8531</v>
      </c>
      <c r="B8" s="48" t="s">
        <v>12</v>
      </c>
      <c r="C8" s="183"/>
      <c r="D8" s="172"/>
      <c r="E8" s="177"/>
      <c r="F8" s="180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64">
        <v>39</v>
      </c>
      <c r="D10" s="161">
        <v>37</v>
      </c>
      <c r="E10" s="167">
        <v>157.16933988877247</v>
      </c>
      <c r="F10" s="184">
        <v>149.1</v>
      </c>
    </row>
    <row r="11" spans="1:6" ht="15.6" x14ac:dyDescent="0.3">
      <c r="A11" s="58">
        <v>8551</v>
      </c>
      <c r="B11" s="11" t="s">
        <v>15</v>
      </c>
      <c r="C11" s="165"/>
      <c r="D11" s="162"/>
      <c r="E11" s="168"/>
      <c r="F11" s="185"/>
    </row>
    <row r="12" spans="1:6" ht="15.6" x14ac:dyDescent="0.3">
      <c r="A12" s="58">
        <v>8552</v>
      </c>
      <c r="B12" s="11" t="s">
        <v>16</v>
      </c>
      <c r="C12" s="165"/>
      <c r="D12" s="162"/>
      <c r="E12" s="168"/>
      <c r="F12" s="185"/>
    </row>
    <row r="13" spans="1:6" ht="15.6" x14ac:dyDescent="0.3">
      <c r="A13" s="58">
        <v>8553</v>
      </c>
      <c r="B13" s="11" t="s">
        <v>17</v>
      </c>
      <c r="C13" s="165"/>
      <c r="D13" s="162"/>
      <c r="E13" s="168"/>
      <c r="F13" s="185"/>
    </row>
    <row r="14" spans="1:6" ht="16.2" thickBot="1" x14ac:dyDescent="0.35">
      <c r="A14" s="59">
        <v>8554</v>
      </c>
      <c r="B14" s="60" t="s">
        <v>18</v>
      </c>
      <c r="C14" s="166"/>
      <c r="D14" s="163"/>
      <c r="E14" s="169"/>
      <c r="F14" s="186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64">
        <v>24</v>
      </c>
      <c r="D16" s="164">
        <v>24</v>
      </c>
      <c r="E16" s="167">
        <v>162.37061091942357</v>
      </c>
      <c r="F16" s="167">
        <v>162.4</v>
      </c>
    </row>
    <row r="17" spans="1:7" ht="15.6" x14ac:dyDescent="0.3">
      <c r="A17" s="58">
        <v>8572</v>
      </c>
      <c r="B17" s="11" t="s">
        <v>21</v>
      </c>
      <c r="C17" s="165"/>
      <c r="D17" s="165"/>
      <c r="E17" s="168"/>
      <c r="F17" s="168"/>
    </row>
    <row r="18" spans="1:7" ht="15.6" x14ac:dyDescent="0.3">
      <c r="A18" s="58">
        <v>8573</v>
      </c>
      <c r="B18" s="11" t="s">
        <v>22</v>
      </c>
      <c r="C18" s="165"/>
      <c r="D18" s="165"/>
      <c r="E18" s="168"/>
      <c r="F18" s="168"/>
    </row>
    <row r="19" spans="1:7" ht="16.2" thickBot="1" x14ac:dyDescent="0.35">
      <c r="A19" s="59">
        <v>8570</v>
      </c>
      <c r="B19" s="60" t="s">
        <v>23</v>
      </c>
      <c r="C19" s="166"/>
      <c r="D19" s="166"/>
      <c r="E19" s="169"/>
      <c r="F19" s="169"/>
    </row>
    <row r="20" spans="1:7" ht="15.6" x14ac:dyDescent="0.3">
      <c r="A20" s="56">
        <v>8580</v>
      </c>
      <c r="B20" s="57" t="s">
        <v>61</v>
      </c>
      <c r="C20" s="164">
        <v>17</v>
      </c>
      <c r="D20" s="161">
        <v>11</v>
      </c>
      <c r="E20" s="167">
        <v>166.56868508720359</v>
      </c>
      <c r="F20" s="184">
        <v>107.8</v>
      </c>
    </row>
    <row r="21" spans="1:7" ht="15.6" x14ac:dyDescent="0.3">
      <c r="A21" s="58">
        <v>8581</v>
      </c>
      <c r="B21" s="11" t="s">
        <v>62</v>
      </c>
      <c r="C21" s="165"/>
      <c r="D21" s="162"/>
      <c r="E21" s="168"/>
      <c r="F21" s="185"/>
    </row>
    <row r="22" spans="1:7" ht="15.6" x14ac:dyDescent="0.3">
      <c r="A22" s="58">
        <v>8582</v>
      </c>
      <c r="B22" s="11" t="s">
        <v>26</v>
      </c>
      <c r="C22" s="165"/>
      <c r="D22" s="162"/>
      <c r="E22" s="168"/>
      <c r="F22" s="185"/>
    </row>
    <row r="23" spans="1:7" ht="16.2" thickBot="1" x14ac:dyDescent="0.35">
      <c r="A23" s="59">
        <v>8583</v>
      </c>
      <c r="B23" s="60" t="s">
        <v>27</v>
      </c>
      <c r="C23" s="166"/>
      <c r="D23" s="163"/>
      <c r="E23" s="169"/>
      <c r="F23" s="186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64">
        <v>104</v>
      </c>
      <c r="D26" s="170">
        <v>105</v>
      </c>
      <c r="E26" s="167">
        <v>271.18644067796612</v>
      </c>
      <c r="F26" s="178">
        <v>273.8</v>
      </c>
    </row>
    <row r="27" spans="1:7" ht="15.6" x14ac:dyDescent="0.3">
      <c r="A27" s="58">
        <v>8791</v>
      </c>
      <c r="B27" s="11" t="s">
        <v>31</v>
      </c>
      <c r="C27" s="165"/>
      <c r="D27" s="171"/>
      <c r="E27" s="168"/>
      <c r="F27" s="179"/>
    </row>
    <row r="28" spans="1:7" ht="15.6" x14ac:dyDescent="0.3">
      <c r="A28" s="58">
        <v>8792</v>
      </c>
      <c r="B28" s="11" t="s">
        <v>32</v>
      </c>
      <c r="C28" s="165"/>
      <c r="D28" s="171"/>
      <c r="E28" s="168"/>
      <c r="F28" s="179"/>
    </row>
    <row r="29" spans="1:7" ht="16.2" thickBot="1" x14ac:dyDescent="0.35">
      <c r="A29" s="59">
        <v>8793</v>
      </c>
      <c r="B29" s="60" t="s">
        <v>33</v>
      </c>
      <c r="C29" s="166"/>
      <c r="D29" s="172"/>
      <c r="E29" s="169"/>
      <c r="F29" s="180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  <c r="V1" s="190" t="s">
        <v>1</v>
      </c>
      <c r="W1" s="191"/>
    </row>
    <row r="2" spans="1:23" ht="43.8" thickBot="1" x14ac:dyDescent="0.35">
      <c r="A2" s="192"/>
      <c r="B2" s="193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5">
        <f>SUM(C3:I6)</f>
        <v>200</v>
      </c>
      <c r="R3" s="128">
        <f>((SUM(C3:I6)/77109)*100000)</f>
        <v>259.37309522883191</v>
      </c>
      <c r="S3" s="125">
        <f>SUM(C3:P6)</f>
        <v>313</v>
      </c>
      <c r="T3" s="131">
        <f>((SUM(C3:P6)/77109)*100000)</f>
        <v>405.91889403312194</v>
      </c>
      <c r="V3" s="125">
        <v>282</v>
      </c>
      <c r="W3" s="128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6"/>
      <c r="R4" s="129"/>
      <c r="S4" s="126"/>
      <c r="T4" s="132"/>
      <c r="V4" s="126"/>
      <c r="W4" s="129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6"/>
      <c r="R5" s="129"/>
      <c r="S5" s="126"/>
      <c r="T5" s="132"/>
      <c r="V5" s="126"/>
      <c r="W5" s="129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7"/>
      <c r="R6" s="130"/>
      <c r="S6" s="127"/>
      <c r="T6" s="133"/>
      <c r="V6" s="127"/>
      <c r="W6" s="130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5">
        <f>SUM(C8:I9)</f>
        <v>34</v>
      </c>
      <c r="R8" s="128">
        <f>((SUM(C8:I9)/28502)*100000)</f>
        <v>119.2898743947793</v>
      </c>
      <c r="S8" s="125">
        <f>SUM(C8:P9)</f>
        <v>58</v>
      </c>
      <c r="T8" s="131">
        <f>((SUM(C8:P9)/28502)*100000)</f>
        <v>203.49449161462351</v>
      </c>
      <c r="V8" s="125">
        <v>46</v>
      </c>
      <c r="W8" s="128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7"/>
      <c r="R9" s="130"/>
      <c r="S9" s="127"/>
      <c r="T9" s="133"/>
      <c r="V9" s="127"/>
      <c r="W9" s="130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5">
        <f>SUM(C11:I15)</f>
        <v>59</v>
      </c>
      <c r="R11" s="128">
        <f>((SUM(C11:I15)/24814)*100000)</f>
        <v>237.76900137019425</v>
      </c>
      <c r="S11" s="125">
        <f>SUM(C11:P15)</f>
        <v>72</v>
      </c>
      <c r="T11" s="131">
        <f>((SUM(C11:P15)/24814)*100000)</f>
        <v>290.15878133311838</v>
      </c>
      <c r="V11" s="125">
        <v>71</v>
      </c>
      <c r="W11" s="128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6"/>
      <c r="R12" s="129"/>
      <c r="S12" s="126"/>
      <c r="T12" s="132"/>
      <c r="V12" s="126"/>
      <c r="W12" s="129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6"/>
      <c r="R13" s="129"/>
      <c r="S13" s="126"/>
      <c r="T13" s="132"/>
      <c r="V13" s="126"/>
      <c r="W13" s="129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6"/>
      <c r="R14" s="129"/>
      <c r="S14" s="126"/>
      <c r="T14" s="132"/>
      <c r="V14" s="126"/>
      <c r="W14" s="129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7"/>
      <c r="R15" s="130"/>
      <c r="S15" s="127"/>
      <c r="T15" s="133"/>
      <c r="V15" s="127"/>
      <c r="W15" s="130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5">
        <f>SUM(C17:I20)</f>
        <v>34</v>
      </c>
      <c r="R17" s="128">
        <f>((SUM(C17:I20)/14781)*100000)</f>
        <v>230.02503213585007</v>
      </c>
      <c r="S17" s="125">
        <f>SUM(C17:P20)</f>
        <v>45</v>
      </c>
      <c r="T17" s="131">
        <f>((SUM(C17:P20)/14781)*100000)</f>
        <v>304.44489547391919</v>
      </c>
      <c r="V17" s="125">
        <v>37</v>
      </c>
      <c r="W17" s="128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6"/>
      <c r="R18" s="129"/>
      <c r="S18" s="126"/>
      <c r="T18" s="132"/>
      <c r="V18" s="126"/>
      <c r="W18" s="129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6"/>
      <c r="R19" s="129"/>
      <c r="S19" s="126"/>
      <c r="T19" s="132"/>
      <c r="V19" s="126"/>
      <c r="W19" s="129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7"/>
      <c r="R20" s="130"/>
      <c r="S20" s="127"/>
      <c r="T20" s="133"/>
      <c r="V20" s="127"/>
      <c r="W20" s="130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5">
        <f>SUM(C21:I24)</f>
        <v>11</v>
      </c>
      <c r="R21" s="128">
        <f>((SUM(C21:I24)/10206)*100000)</f>
        <v>107.77973740936704</v>
      </c>
      <c r="S21" s="125">
        <f>SUM(C21:P24)</f>
        <v>26</v>
      </c>
      <c r="T21" s="131">
        <f>((SUM(C21:P24)/10206)*100000)</f>
        <v>254.75210660395845</v>
      </c>
      <c r="V21" s="125">
        <v>14</v>
      </c>
      <c r="W21" s="128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6"/>
      <c r="R22" s="129"/>
      <c r="S22" s="126"/>
      <c r="T22" s="132"/>
      <c r="V22" s="126"/>
      <c r="W22" s="129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6"/>
      <c r="R23" s="129"/>
      <c r="S23" s="126"/>
      <c r="T23" s="132"/>
      <c r="V23" s="126"/>
      <c r="W23" s="129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7"/>
      <c r="R24" s="130"/>
      <c r="S24" s="127"/>
      <c r="T24" s="133"/>
      <c r="V24" s="127"/>
      <c r="W24" s="130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5">
        <f>SUM(C27:I30)</f>
        <v>153</v>
      </c>
      <c r="R27" s="128">
        <f>((SUM(C27:I30)/38350)*100000)</f>
        <v>398.95697522816164</v>
      </c>
      <c r="S27" s="125">
        <f>SUM(C27:P30)</f>
        <v>193</v>
      </c>
      <c r="T27" s="131">
        <f>((SUM(C27:P30)/38350)*100000)</f>
        <v>503.25945241199474</v>
      </c>
      <c r="V27" s="125">
        <v>185</v>
      </c>
      <c r="W27" s="128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6"/>
      <c r="R28" s="129"/>
      <c r="S28" s="126"/>
      <c r="T28" s="132"/>
      <c r="V28" s="126"/>
      <c r="W28" s="129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6"/>
      <c r="R29" s="129"/>
      <c r="S29" s="126"/>
      <c r="T29" s="132"/>
      <c r="V29" s="126"/>
      <c r="W29" s="129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7"/>
      <c r="R30" s="130"/>
      <c r="S30" s="127"/>
      <c r="T30" s="133"/>
      <c r="V30" s="127"/>
      <c r="W30" s="130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48" t="s">
        <v>38</v>
      </c>
      <c r="B35" s="149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50" t="s">
        <v>39</v>
      </c>
      <c r="B36" s="151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4" t="s">
        <v>40</v>
      </c>
      <c r="B37" s="135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7" t="s">
        <v>41</v>
      </c>
      <c r="B39" s="143"/>
      <c r="C39" s="144">
        <f>((SUM(C34:I34)/321235)*100000)</f>
        <v>274.5653493548337</v>
      </c>
      <c r="D39" s="145"/>
      <c r="T39" s="1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T40" s="1"/>
    </row>
    <row r="41" spans="1:23" ht="15" thickBot="1" x14ac:dyDescent="0.35">
      <c r="A41" s="139" t="s">
        <v>43</v>
      </c>
      <c r="B41" s="139"/>
      <c r="C41" s="139"/>
      <c r="D41" s="139"/>
      <c r="E41" s="139"/>
      <c r="F41" s="139"/>
      <c r="G41" s="139"/>
      <c r="H41" s="139"/>
      <c r="I41" s="139"/>
      <c r="T41" s="1"/>
    </row>
    <row r="42" spans="1:23" ht="15" thickBot="1" x14ac:dyDescent="0.35">
      <c r="A42" s="137" t="s">
        <v>44</v>
      </c>
      <c r="B42" s="138"/>
      <c r="C42" s="141">
        <f>((SUM(C34:P34)/321235)*100000)</f>
        <v>408.42373962986596</v>
      </c>
      <c r="D42" s="142"/>
      <c r="T42" s="1"/>
    </row>
    <row r="43" spans="1:23" x14ac:dyDescent="0.3">
      <c r="A43" s="140" t="s">
        <v>45</v>
      </c>
      <c r="B43" s="140"/>
      <c r="C43" s="140"/>
      <c r="D43" s="140"/>
      <c r="E43" s="140"/>
      <c r="F43" s="140"/>
      <c r="G43" s="140"/>
      <c r="H43" s="140"/>
      <c r="I43" s="14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M1" s="194" t="s">
        <v>70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5.6" x14ac:dyDescent="0.3">
      <c r="A2" s="158"/>
      <c r="B2" s="159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8"/>
      <c r="N2" s="159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4">
        <f>SUM(C3:I6)</f>
        <v>10</v>
      </c>
      <c r="K3" s="156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4">
        <f>SUM(O3:U6)</f>
        <v>12</v>
      </c>
      <c r="W3" s="156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6"/>
      <c r="K4" s="129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6"/>
      <c r="W4" s="129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6"/>
      <c r="K5" s="129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6"/>
      <c r="W5" s="129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5"/>
      <c r="K6" s="157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5"/>
      <c r="W6" s="157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4">
        <f>SUM(C8:I9)</f>
        <v>9</v>
      </c>
      <c r="K8" s="156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4">
        <f>SUM(O8:U9)</f>
        <v>9</v>
      </c>
      <c r="W8" s="156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5"/>
      <c r="K9" s="157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5"/>
      <c r="W9" s="157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4">
        <f>SUM(C11:I15)</f>
        <v>3</v>
      </c>
      <c r="K11" s="156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4">
        <f>SUM(O11:U15)</f>
        <v>4</v>
      </c>
      <c r="W11" s="156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6"/>
      <c r="K12" s="129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6"/>
      <c r="W12" s="129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6"/>
      <c r="K13" s="129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6"/>
      <c r="W13" s="129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6"/>
      <c r="K14" s="129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6"/>
      <c r="W14" s="129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5"/>
      <c r="K15" s="157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5"/>
      <c r="W15" s="157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4">
        <f>SUM(C17:I20)</f>
        <v>9</v>
      </c>
      <c r="K17" s="156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4">
        <f>SUM(O17:U20)</f>
        <v>9</v>
      </c>
      <c r="W17" s="156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6"/>
      <c r="K18" s="129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6"/>
      <c r="W18" s="129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6"/>
      <c r="K19" s="129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6"/>
      <c r="W19" s="129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5"/>
      <c r="K20" s="157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5"/>
      <c r="W20" s="157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4">
        <f>SUM(C21:I24)</f>
        <v>0</v>
      </c>
      <c r="K21" s="156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4">
        <f>SUM(O21:U24)</f>
        <v>3</v>
      </c>
      <c r="W21" s="156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6"/>
      <c r="K22" s="129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6"/>
      <c r="W22" s="129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6"/>
      <c r="K23" s="129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6"/>
      <c r="W23" s="129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5"/>
      <c r="K24" s="157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5"/>
      <c r="W24" s="157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4">
        <f>SUM(C27:I30)</f>
        <v>10</v>
      </c>
      <c r="K27" s="156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4">
        <f>SUM(O27:U30)</f>
        <v>5</v>
      </c>
      <c r="W27" s="156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6"/>
      <c r="K28" s="129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6"/>
      <c r="W28" s="129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6"/>
      <c r="K29" s="129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6"/>
      <c r="W29" s="129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5"/>
      <c r="K30" s="157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5"/>
      <c r="W30" s="157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48" t="s">
        <v>38</v>
      </c>
      <c r="B35" s="149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48" t="s">
        <v>38</v>
      </c>
      <c r="N35" s="149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50" t="s">
        <v>39</v>
      </c>
      <c r="B36" s="151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50" t="s">
        <v>39</v>
      </c>
      <c r="N36" s="151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4" t="s">
        <v>40</v>
      </c>
      <c r="B37" s="135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4" t="s">
        <v>40</v>
      </c>
      <c r="N37" s="135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7" t="s">
        <v>63</v>
      </c>
      <c r="B39" s="138"/>
      <c r="C39" s="141">
        <f>((SUM(C34:I34)/321235)*100000)</f>
        <v>19.923109250237363</v>
      </c>
      <c r="D39" s="142"/>
      <c r="K39" s="1"/>
      <c r="M39" s="137" t="s">
        <v>63</v>
      </c>
      <c r="N39" s="138"/>
      <c r="O39" s="141">
        <f>((SUM(O34:U34)/321235)*100000)</f>
        <v>19.611810668202406</v>
      </c>
      <c r="P39" s="142"/>
      <c r="W39" s="1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J40" s="100"/>
      <c r="K40" s="1"/>
      <c r="M40" s="140" t="s">
        <v>42</v>
      </c>
      <c r="N40" s="140"/>
      <c r="O40" s="140"/>
      <c r="P40" s="140"/>
      <c r="Q40" s="140"/>
      <c r="R40" s="140"/>
      <c r="S40" s="140"/>
      <c r="T40" s="140"/>
      <c r="U40" s="140"/>
      <c r="V40" s="100"/>
      <c r="W40" s="1"/>
    </row>
    <row r="41" spans="1:23" x14ac:dyDescent="0.3">
      <c r="A41" s="160" t="s">
        <v>43</v>
      </c>
      <c r="B41" s="160"/>
      <c r="C41" s="160"/>
      <c r="D41" s="160"/>
      <c r="E41" s="160"/>
      <c r="F41" s="160"/>
      <c r="G41" s="160"/>
      <c r="H41" s="160"/>
      <c r="I41" s="160"/>
      <c r="J41" s="99"/>
      <c r="K41" s="1"/>
      <c r="M41" s="160" t="s">
        <v>43</v>
      </c>
      <c r="N41" s="160"/>
      <c r="O41" s="160"/>
      <c r="P41" s="160"/>
      <c r="Q41" s="160"/>
      <c r="R41" s="160"/>
      <c r="S41" s="160"/>
      <c r="T41" s="160"/>
      <c r="U41" s="160"/>
      <c r="V41" s="99"/>
      <c r="W41" s="1"/>
    </row>
    <row r="45" spans="1:23" ht="15.6" x14ac:dyDescent="0.3">
      <c r="A45" s="158"/>
      <c r="B45" s="159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8"/>
      <c r="N45" s="159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4">
        <f>SUM(C46:I49)</f>
        <v>12</v>
      </c>
      <c r="K46" s="156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4">
        <f>SUM(O46:U49)</f>
        <v>13</v>
      </c>
      <c r="W46" s="156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6"/>
      <c r="K47" s="129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6"/>
      <c r="W47" s="129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6"/>
      <c r="K48" s="129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6"/>
      <c r="W48" s="129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5"/>
      <c r="K49" s="157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5"/>
      <c r="W49" s="157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4">
        <f>SUM(C51:I52)</f>
        <v>6</v>
      </c>
      <c r="K51" s="156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4">
        <f>SUM(O51:U52)</f>
        <v>5</v>
      </c>
      <c r="W51" s="156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5"/>
      <c r="K52" s="157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5"/>
      <c r="W52" s="157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4">
        <f>SUM(C54:I58)</f>
        <v>4</v>
      </c>
      <c r="K54" s="156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4">
        <f>SUM(O54:U58)</f>
        <v>3</v>
      </c>
      <c r="W54" s="156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6"/>
      <c r="K55" s="129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6"/>
      <c r="W55" s="129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6"/>
      <c r="K56" s="129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6"/>
      <c r="W56" s="129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6"/>
      <c r="K57" s="129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6"/>
      <c r="W57" s="129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5"/>
      <c r="K58" s="157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5"/>
      <c r="W58" s="157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4">
        <f>SUM(C60:I63)</f>
        <v>3</v>
      </c>
      <c r="K60" s="156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4">
        <f>SUM(O60:U63)</f>
        <v>4</v>
      </c>
      <c r="W60" s="156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6"/>
      <c r="K61" s="129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6"/>
      <c r="W61" s="129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6"/>
      <c r="K62" s="129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6"/>
      <c r="W62" s="129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5"/>
      <c r="K63" s="157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5"/>
      <c r="W63" s="157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4">
        <f>SUM(C64:I67)</f>
        <v>0</v>
      </c>
      <c r="K64" s="156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4">
        <f>SUM(O64:U67)</f>
        <v>0</v>
      </c>
      <c r="W64" s="156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6"/>
      <c r="K65" s="129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6"/>
      <c r="W65" s="129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6"/>
      <c r="K66" s="129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6"/>
      <c r="W66" s="129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5"/>
      <c r="K67" s="157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5"/>
      <c r="W67" s="157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4">
        <f>SUM(C70:I73)</f>
        <v>1</v>
      </c>
      <c r="K70" s="156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4">
        <f>SUM(O70:U73)</f>
        <v>1</v>
      </c>
      <c r="W70" s="156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6"/>
      <c r="K71" s="129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6"/>
      <c r="W71" s="129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6"/>
      <c r="K72" s="129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6"/>
      <c r="W72" s="129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5"/>
      <c r="K73" s="157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5"/>
      <c r="W73" s="157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48" t="s">
        <v>38</v>
      </c>
      <c r="B78" s="149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48" t="s">
        <v>38</v>
      </c>
      <c r="N78" s="149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50" t="s">
        <v>39</v>
      </c>
      <c r="B79" s="151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50" t="s">
        <v>39</v>
      </c>
      <c r="N79" s="151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4" t="s">
        <v>40</v>
      </c>
      <c r="B80" s="135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4" t="s">
        <v>40</v>
      </c>
      <c r="N80" s="135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7" t="s">
        <v>63</v>
      </c>
      <c r="B82" s="138"/>
      <c r="C82" s="141">
        <f>((SUM(C77:I77)/321235)*100000)</f>
        <v>15.876227683782901</v>
      </c>
      <c r="D82" s="142"/>
      <c r="K82" s="1"/>
      <c r="M82" s="137" t="s">
        <v>63</v>
      </c>
      <c r="N82" s="138"/>
      <c r="O82" s="141">
        <f>((SUM(O77:U77)/321235)*100000)</f>
        <v>15.564929101747943</v>
      </c>
      <c r="P82" s="142"/>
      <c r="W82" s="1"/>
    </row>
    <row r="83" spans="1:23" x14ac:dyDescent="0.3">
      <c r="A83" s="140" t="s">
        <v>42</v>
      </c>
      <c r="B83" s="140"/>
      <c r="C83" s="140"/>
      <c r="D83" s="140"/>
      <c r="E83" s="140"/>
      <c r="F83" s="140"/>
      <c r="G83" s="140"/>
      <c r="H83" s="140"/>
      <c r="I83" s="140"/>
      <c r="J83" s="100"/>
      <c r="K83" s="1"/>
      <c r="M83" s="140" t="s">
        <v>42</v>
      </c>
      <c r="N83" s="140"/>
      <c r="O83" s="140"/>
      <c r="P83" s="140"/>
      <c r="Q83" s="140"/>
      <c r="R83" s="140"/>
      <c r="S83" s="140"/>
      <c r="T83" s="140"/>
      <c r="U83" s="140"/>
      <c r="V83" s="100"/>
      <c r="W83" s="1"/>
    </row>
    <row r="84" spans="1:23" x14ac:dyDescent="0.3">
      <c r="A84" s="160" t="s">
        <v>43</v>
      </c>
      <c r="B84" s="160"/>
      <c r="C84" s="160"/>
      <c r="D84" s="160"/>
      <c r="E84" s="160"/>
      <c r="F84" s="160"/>
      <c r="G84" s="160"/>
      <c r="H84" s="160"/>
      <c r="I84" s="160"/>
      <c r="J84" s="99"/>
      <c r="K84" s="1"/>
      <c r="M84" s="160" t="s">
        <v>43</v>
      </c>
      <c r="N84" s="160"/>
      <c r="O84" s="160"/>
      <c r="P84" s="160"/>
      <c r="Q84" s="160"/>
      <c r="R84" s="160"/>
      <c r="S84" s="160"/>
      <c r="T84" s="160"/>
      <c r="U84" s="160"/>
      <c r="V84" s="99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2021-11-16T15:07:24Z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