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DN\Desktop\"/>
    </mc:Choice>
  </mc:AlternateContent>
  <bookViews>
    <workbookView xWindow="0" yWindow="0" windowWidth="23040" windowHeight="9192"/>
  </bookViews>
  <sheets>
    <sheet name="Regionale cijfer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" i="1"/>
  <c r="R3" i="1"/>
  <c r="S3" i="1"/>
  <c r="T3" i="1"/>
  <c r="Q7" i="1"/>
  <c r="R7" i="1"/>
  <c r="S7" i="1"/>
  <c r="T7" i="1"/>
  <c r="Q8" i="1"/>
  <c r="R8" i="1"/>
  <c r="S8" i="1"/>
  <c r="T8" i="1"/>
  <c r="Q10" i="1"/>
  <c r="R10" i="1"/>
  <c r="S10" i="1"/>
  <c r="T10" i="1"/>
  <c r="Q11" i="1"/>
  <c r="R11" i="1"/>
  <c r="S11" i="1"/>
  <c r="T11" i="1"/>
  <c r="C35" i="1" l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T27" i="1" l="1"/>
  <c r="S33" i="1" l="1"/>
  <c r="S32" i="1"/>
  <c r="S31" i="1"/>
  <c r="S27" i="1"/>
  <c r="S26" i="1"/>
  <c r="S25" i="1"/>
  <c r="S21" i="1"/>
  <c r="S17" i="1"/>
  <c r="S16" i="1"/>
  <c r="S37" i="1" l="1"/>
  <c r="S34" i="1"/>
  <c r="S36" i="1"/>
  <c r="S35" i="1"/>
  <c r="Q33" i="1"/>
  <c r="Q32" i="1"/>
  <c r="Q31" i="1"/>
  <c r="Q27" i="1"/>
  <c r="Q26" i="1"/>
  <c r="Q25" i="1"/>
  <c r="Q21" i="1"/>
  <c r="Q17" i="1"/>
  <c r="Q16" i="1"/>
  <c r="R33" i="1"/>
  <c r="R32" i="1"/>
  <c r="R31" i="1"/>
  <c r="R27" i="1"/>
  <c r="R26" i="1"/>
  <c r="R25" i="1"/>
  <c r="R21" i="1"/>
  <c r="R17" i="1"/>
  <c r="R16" i="1"/>
  <c r="J36" i="1" l="1"/>
  <c r="K36" i="1"/>
  <c r="L36" i="1"/>
  <c r="M36" i="1"/>
  <c r="N36" i="1"/>
  <c r="O36" i="1"/>
  <c r="P36" i="1"/>
  <c r="J37" i="1"/>
  <c r="K37" i="1"/>
  <c r="L37" i="1"/>
  <c r="M37" i="1"/>
  <c r="N37" i="1"/>
  <c r="O37" i="1"/>
  <c r="P37" i="1"/>
  <c r="T33" i="1"/>
  <c r="T32" i="1"/>
  <c r="T31" i="1"/>
  <c r="T26" i="1"/>
  <c r="T25" i="1"/>
  <c r="T21" i="1"/>
  <c r="T17" i="1"/>
  <c r="T16" i="1"/>
  <c r="Q36" i="1" l="1"/>
  <c r="Q34" i="1"/>
  <c r="Q37" i="1"/>
  <c r="Q35" i="1"/>
  <c r="I37" i="1" l="1"/>
  <c r="I36" i="1"/>
  <c r="C39" i="1" l="1"/>
  <c r="C42" i="1"/>
  <c r="D37" i="1" l="1"/>
  <c r="E37" i="1"/>
  <c r="F37" i="1"/>
  <c r="G37" i="1"/>
  <c r="H37" i="1"/>
  <c r="C37" i="1"/>
  <c r="D36" i="1"/>
  <c r="E36" i="1"/>
  <c r="F36" i="1"/>
  <c r="G36" i="1"/>
  <c r="H36" i="1"/>
  <c r="C36" i="1"/>
</calcChain>
</file>

<file path=xl/sharedStrings.xml><?xml version="1.0" encoding="utf-8"?>
<sst xmlns="http://schemas.openxmlformats.org/spreadsheetml/2006/main" count="70" uniqueCount="59">
  <si>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</si>
  <si>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</si>
  <si>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</si>
  <si>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</si>
  <si>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</si>
  <si>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</si>
  <si>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</si>
  <si>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</si>
  <si>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</si>
  <si>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</si>
  <si>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</si>
  <si>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</si>
  <si>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</si>
  <si>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</si>
  <si>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</si>
  <si>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</si>
  <si>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</si>
  <si>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</si>
  <si>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</si>
  <si>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</si>
  <si>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</si>
  <si>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</si>
  <si>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</si>
  <si>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</si>
  <si>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Avelgem, Waarmaarde</t>
  </si>
  <si>
    <t>Kerkhove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</si>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</sst>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0" fillId="6" borderId="1" xfId="0" applyFill="1" applyBorder="1"/>
    <xf numFmtId="0" fontId="3" fillId="6" borderId="1" xfId="0" applyFont="1" applyFill="1" applyBorder="1"/>
    <xf numFmtId="0" fontId="0" fillId="3" borderId="5" xfId="0" applyFill="1" applyBorder="1"/>
    <xf numFmtId="0" fontId="1" fillId="3" borderId="5" xfId="0" applyFont="1" applyFill="1" applyBorder="1"/>
    <xf numFmtId="0" fontId="0" fillId="0" borderId="0" xfId="0" applyFill="1" applyAlignment="1">
      <alignment horizontal="center"/>
    </xf>
    <xf numFmtId="0" fontId="2" fillId="4" borderId="9" xfId="0" applyFont="1" applyFill="1" applyBorder="1"/>
    <xf numFmtId="0" fontId="2" fillId="5" borderId="9" xfId="0" applyFont="1" applyFill="1" applyBorder="1"/>
    <xf numFmtId="16" fontId="1" fillId="0" borderId="0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0" fillId="0" borderId="0" xfId="0" applyNumberFormat="1" applyAlignment="1">
      <alignment horizontal="center"/>
    </xf>
    <xf numFmtId="0" fontId="3" fillId="0" borderId="1" xfId="0" applyFont="1" applyFill="1" applyBorder="1"/>
    <xf numFmtId="16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4" borderId="16" xfId="0" applyFont="1" applyFill="1" applyBorder="1"/>
    <xf numFmtId="0" fontId="2" fillId="4" borderId="17" xfId="0" applyFont="1" applyFill="1" applyBorder="1"/>
    <xf numFmtId="0" fontId="2" fillId="4" borderId="20" xfId="0" applyFont="1" applyFill="1" applyBorder="1"/>
    <xf numFmtId="0" fontId="2" fillId="4" borderId="22" xfId="0" applyFont="1" applyFill="1" applyBorder="1"/>
    <xf numFmtId="0" fontId="2" fillId="4" borderId="23" xfId="0" applyFont="1" applyFill="1" applyBorder="1"/>
    <xf numFmtId="0" fontId="2" fillId="4" borderId="4" xfId="0" applyFont="1" applyFill="1" applyBorder="1"/>
    <xf numFmtId="0" fontId="1" fillId="3" borderId="27" xfId="0" applyFont="1" applyFill="1" applyBorder="1" applyAlignment="1">
      <alignment horizontal="center" vertical="center"/>
    </xf>
    <xf numFmtId="2" fontId="1" fillId="7" borderId="27" xfId="0" applyNumberFormat="1" applyFont="1" applyFill="1" applyBorder="1" applyAlignment="1">
      <alignment horizontal="center" vertical="center"/>
    </xf>
    <xf numFmtId="2" fontId="1" fillId="7" borderId="14" xfId="0" applyNumberFormat="1" applyFont="1" applyFill="1" applyBorder="1" applyAlignment="1">
      <alignment horizontal="center" vertical="center"/>
    </xf>
    <xf numFmtId="0" fontId="2" fillId="5" borderId="4" xfId="0" applyFont="1" applyFill="1" applyBorder="1"/>
    <xf numFmtId="0" fontId="2" fillId="5" borderId="26" xfId="0" applyFont="1" applyFill="1" applyBorder="1"/>
    <xf numFmtId="0" fontId="2" fillId="5" borderId="16" xfId="0" applyFont="1" applyFill="1" applyBorder="1"/>
    <xf numFmtId="0" fontId="2" fillId="5" borderId="17" xfId="0" applyFont="1" applyFill="1" applyBorder="1"/>
    <xf numFmtId="0" fontId="2" fillId="5" borderId="20" xfId="0" applyFont="1" applyFill="1" applyBorder="1"/>
    <xf numFmtId="0" fontId="2" fillId="5" borderId="22" xfId="0" applyFont="1" applyFill="1" applyBorder="1"/>
    <xf numFmtId="0" fontId="2" fillId="5" borderId="23" xfId="0" applyFont="1" applyFill="1" applyBorder="1"/>
    <xf numFmtId="0" fontId="2" fillId="2" borderId="4" xfId="0" applyFont="1" applyFill="1" applyBorder="1"/>
    <xf numFmtId="0" fontId="2" fillId="2" borderId="26" xfId="0" applyFont="1" applyFill="1" applyBorder="1"/>
    <xf numFmtId="0" fontId="2" fillId="0" borderId="17" xfId="0" applyFont="1" applyBorder="1"/>
    <xf numFmtId="0" fontId="2" fillId="0" borderId="4" xfId="0" applyFont="1" applyBorder="1"/>
    <xf numFmtId="0" fontId="5" fillId="6" borderId="1" xfId="0" applyFont="1" applyFill="1" applyBorder="1"/>
    <xf numFmtId="0" fontId="1" fillId="3" borderId="18" xfId="0" applyFont="1" applyFill="1" applyBorder="1" applyAlignment="1">
      <alignment horizontal="center" vertical="center"/>
    </xf>
    <xf numFmtId="2" fontId="1" fillId="7" borderId="18" xfId="0" applyNumberFormat="1" applyFont="1" applyFill="1" applyBorder="1" applyAlignment="1">
      <alignment horizontal="center" vertical="center"/>
    </xf>
    <xf numFmtId="2" fontId="1" fillId="7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3" borderId="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2" fontId="1" fillId="7" borderId="18" xfId="0" applyNumberFormat="1" applyFont="1" applyFill="1" applyBorder="1" applyAlignment="1">
      <alignment horizontal="center" vertical="center"/>
    </xf>
    <xf numFmtId="2" fontId="1" fillId="7" borderId="11" xfId="0" applyNumberFormat="1" applyFont="1" applyFill="1" applyBorder="1" applyAlignment="1">
      <alignment horizontal="center" vertical="center"/>
    </xf>
    <xf numFmtId="2" fontId="1" fillId="7" borderId="24" xfId="0" applyNumberFormat="1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2" fontId="1" fillId="7" borderId="19" xfId="0" applyNumberFormat="1" applyFont="1" applyFill="1" applyBorder="1" applyAlignment="1">
      <alignment horizontal="center" vertical="center"/>
    </xf>
    <xf numFmtId="2" fontId="1" fillId="7" borderId="21" xfId="0" applyNumberFormat="1" applyFont="1" applyFill="1" applyBorder="1" applyAlignment="1">
      <alignment horizontal="center" vertical="center"/>
    </xf>
    <xf numFmtId="2" fontId="1" fillId="7" borderId="2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2" fontId="1" fillId="7" borderId="4" xfId="0" applyNumberFormat="1" applyFont="1" applyFill="1" applyBorder="1" applyAlignment="1">
      <alignment horizontal="center"/>
    </xf>
    <xf numFmtId="2" fontId="1" fillId="7" borderId="7" xfId="0" applyNumberFormat="1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7" fillId="9" borderId="2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16" fontId="0" fillId="0" borderId="8" xfId="0" applyNumberFormat="1" applyBorder="1" applyAlignment="1">
      <alignment horizontal="center"/>
    </xf>
    <xf numFmtId="0" fontId="0" fillId="0" borderId="30" xfId="0" applyBorder="1"/>
    <xf numFmtId="0" fontId="0" fillId="0" borderId="30" xfId="0" applyFill="1" applyBorder="1"/>
    <xf numFmtId="0" fontId="0" fillId="0" borderId="31" xfId="0" applyBorder="1"/>
    <xf numFmtId="0" fontId="0" fillId="0" borderId="31" xfId="0" applyFill="1" applyBorder="1"/>
    <xf numFmtId="0" fontId="0" fillId="0" borderId="15" xfId="0" applyFill="1" applyBorder="1"/>
    <xf numFmtId="0" fontId="0" fillId="0" borderId="32" xfId="0" applyBorder="1"/>
    <xf numFmtId="0" fontId="0" fillId="10" borderId="32" xfId="0" applyFill="1" applyBorder="1"/>
    <xf numFmtId="0" fontId="0" fillId="0" borderId="32" xfId="0" applyFill="1" applyBorder="1"/>
  </cellXfs>
  <cellStyles count="1">
    <cellStyle name="Standaard" xfId="0" builtinId="0"/>
  </cellStyles>
  <dxfs count="8"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0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zoomScale="70" zoomScaleNormal="70" workbookViewId="0">
      <selection activeCell="L61" sqref="L61"/>
    </sheetView>
  </sheetViews>
  <sheetFormatPr defaultRowHeight="14.4" x14ac:dyDescent="0.3"/>
  <cols>
    <col min="2" max="2" width="39" bestFit="1" customWidth="1"/>
    <col min="3" max="3" width="8.6640625" customWidth="1"/>
    <col min="4" max="16" width="8.6640625" style="1" customWidth="1"/>
    <col min="17" max="17" width="11" style="1" customWidth="1"/>
    <col min="18" max="18" width="16.6640625" style="1" customWidth="1"/>
    <col min="19" max="19" width="12" style="1" customWidth="1"/>
    <col min="20" max="20" width="18.5546875" style="1" customWidth="1"/>
    <col min="22" max="22" width="10.88671875" customWidth="1"/>
    <col min="23" max="23" width="16.6640625" customWidth="1"/>
  </cols>
  <sheetData>
    <row r="1" spans="1:23" ht="44.4" customHeight="1" x14ac:dyDescent="0.3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/>
      <c r="V1" s="54" t="s">
        <v>1</v>
      </c>
      <c r="W1" s="55"/>
    </row>
    <row r="2" spans="1:23" ht="43.2" x14ac:dyDescent="0.3">
      <c r="A2" s="56"/>
      <c r="B2" s="57"/>
      <c r="C2" s="80">
        <v>44295</v>
      </c>
      <c r="D2" s="80">
        <v>44294</v>
      </c>
      <c r="E2" s="80">
        <v>44293</v>
      </c>
      <c r="F2" s="80">
        <v>44292</v>
      </c>
      <c r="G2" s="80">
        <v>44291</v>
      </c>
      <c r="H2" s="80">
        <v>44290</v>
      </c>
      <c r="I2" s="80">
        <v>44289</v>
      </c>
      <c r="J2" s="80">
        <v>44288</v>
      </c>
      <c r="K2" s="80">
        <v>44287</v>
      </c>
      <c r="L2" s="80">
        <v>44286</v>
      </c>
      <c r="M2" s="80">
        <v>44285</v>
      </c>
      <c r="N2" s="80">
        <v>44284</v>
      </c>
      <c r="O2" s="80">
        <v>44283</v>
      </c>
      <c r="P2" s="80">
        <v>44282</v>
      </c>
      <c r="Q2" s="18" t="s">
        <v>2</v>
      </c>
      <c r="R2" s="18" t="s">
        <v>3</v>
      </c>
      <c r="S2" s="18" t="s">
        <v>4</v>
      </c>
      <c r="T2" s="19" t="s">
        <v>5</v>
      </c>
      <c r="V2" s="18" t="s">
        <v>2</v>
      </c>
      <c r="W2" s="18" t="s">
        <v>3</v>
      </c>
    </row>
    <row r="3" spans="1:23" ht="15.6" x14ac:dyDescent="0.3">
      <c r="A3" s="20">
        <v>8500</v>
      </c>
      <c r="B3" s="21" t="s">
        <v>6</v>
      </c>
      <c r="C3" s="81">
        <v>10</v>
      </c>
      <c r="D3" s="81">
        <v>20</v>
      </c>
      <c r="E3" s="81">
        <v>21</v>
      </c>
      <c r="F3" s="81">
        <v>9</v>
      </c>
      <c r="G3" s="81">
        <v>11</v>
      </c>
      <c r="H3" s="81">
        <v>2</v>
      </c>
      <c r="I3" s="82">
        <v>6</v>
      </c>
      <c r="J3" s="82">
        <v>23</v>
      </c>
      <c r="K3" s="82">
        <v>15</v>
      </c>
      <c r="L3" s="81">
        <v>11</v>
      </c>
      <c r="M3" s="82">
        <v>23</v>
      </c>
      <c r="N3" s="81">
        <v>18</v>
      </c>
      <c r="O3" s="81">
        <v>2</v>
      </c>
      <c r="P3" s="82">
        <v>15</v>
      </c>
      <c r="Q3" s="48">
        <f>SUM(C3:I6)</f>
        <v>139</v>
      </c>
      <c r="R3" s="51">
        <f>((SUM(C3:I6)/77109)*100000)</f>
        <v>180.26430118403817</v>
      </c>
      <c r="S3" s="48">
        <f>SUM(C3:P6)</f>
        <v>330</v>
      </c>
      <c r="T3" s="62">
        <f>((SUM(C3:P6)/77109)*100000)</f>
        <v>427.96560712757264</v>
      </c>
      <c r="V3" s="48"/>
      <c r="W3" s="51"/>
    </row>
    <row r="4" spans="1:23" ht="15.6" x14ac:dyDescent="0.3">
      <c r="A4" s="22">
        <v>8501</v>
      </c>
      <c r="B4" s="9" t="s">
        <v>7</v>
      </c>
      <c r="C4" s="83">
        <v>5</v>
      </c>
      <c r="D4" s="83">
        <v>7</v>
      </c>
      <c r="E4" s="83">
        <v>12</v>
      </c>
      <c r="F4" s="84">
        <v>8</v>
      </c>
      <c r="G4" s="83">
        <v>2</v>
      </c>
      <c r="H4" s="83">
        <v>1</v>
      </c>
      <c r="I4" s="84">
        <v>1</v>
      </c>
      <c r="J4" s="84">
        <v>6</v>
      </c>
      <c r="K4" s="84">
        <v>8</v>
      </c>
      <c r="L4" s="83">
        <v>6</v>
      </c>
      <c r="M4" s="84">
        <v>10</v>
      </c>
      <c r="N4" s="83">
        <v>8</v>
      </c>
      <c r="O4" s="83">
        <v>1</v>
      </c>
      <c r="P4" s="84">
        <v>14</v>
      </c>
      <c r="Q4" s="49"/>
      <c r="R4" s="52"/>
      <c r="S4" s="49"/>
      <c r="T4" s="63"/>
      <c r="V4" s="49"/>
      <c r="W4" s="52"/>
    </row>
    <row r="5" spans="1:23" ht="15.6" x14ac:dyDescent="0.3">
      <c r="A5" s="22">
        <v>8510</v>
      </c>
      <c r="B5" s="9" t="s">
        <v>8</v>
      </c>
      <c r="C5" s="83">
        <v>4</v>
      </c>
      <c r="D5" s="83">
        <v>3</v>
      </c>
      <c r="E5" s="83">
        <v>3</v>
      </c>
      <c r="F5" s="84">
        <v>4</v>
      </c>
      <c r="G5" s="83">
        <v>5</v>
      </c>
      <c r="H5" s="83"/>
      <c r="I5" s="84">
        <v>1</v>
      </c>
      <c r="J5" s="84">
        <v>4</v>
      </c>
      <c r="K5" s="84">
        <v>5</v>
      </c>
      <c r="L5" s="83">
        <v>2</v>
      </c>
      <c r="M5" s="84">
        <v>1</v>
      </c>
      <c r="N5" s="83">
        <v>2</v>
      </c>
      <c r="O5" s="83">
        <v>1</v>
      </c>
      <c r="P5" s="84">
        <v>2</v>
      </c>
      <c r="Q5" s="49"/>
      <c r="R5" s="52"/>
      <c r="S5" s="49"/>
      <c r="T5" s="63"/>
      <c r="V5" s="49"/>
      <c r="W5" s="52"/>
    </row>
    <row r="6" spans="1:23" ht="16.2" thickBot="1" x14ac:dyDescent="0.35">
      <c r="A6" s="23">
        <v>8511</v>
      </c>
      <c r="B6" s="24" t="s">
        <v>9</v>
      </c>
      <c r="C6" s="83"/>
      <c r="D6" s="83">
        <v>1</v>
      </c>
      <c r="E6" s="83">
        <v>2</v>
      </c>
      <c r="F6" s="84"/>
      <c r="G6" s="83"/>
      <c r="H6" s="83"/>
      <c r="I6" s="84">
        <v>1</v>
      </c>
      <c r="J6" s="84">
        <v>6</v>
      </c>
      <c r="K6" s="84"/>
      <c r="L6" s="83">
        <v>4</v>
      </c>
      <c r="M6" s="84">
        <v>2</v>
      </c>
      <c r="N6" s="83">
        <v>2</v>
      </c>
      <c r="O6" s="83"/>
      <c r="P6" s="84"/>
      <c r="Q6" s="50"/>
      <c r="R6" s="53"/>
      <c r="S6" s="50"/>
      <c r="T6" s="64"/>
      <c r="V6" s="50"/>
      <c r="W6" s="53"/>
    </row>
    <row r="7" spans="1:23" ht="16.2" thickBot="1" x14ac:dyDescent="0.35">
      <c r="A7" s="25">
        <v>8520</v>
      </c>
      <c r="B7" s="24" t="s">
        <v>10</v>
      </c>
      <c r="C7" s="83">
        <v>5</v>
      </c>
      <c r="D7" s="83">
        <v>5</v>
      </c>
      <c r="E7" s="83">
        <v>6</v>
      </c>
      <c r="F7" s="84">
        <v>7</v>
      </c>
      <c r="G7" s="83">
        <v>5</v>
      </c>
      <c r="H7" s="83"/>
      <c r="I7" s="84">
        <v>1</v>
      </c>
      <c r="J7" s="84">
        <v>5</v>
      </c>
      <c r="K7" s="84">
        <v>3</v>
      </c>
      <c r="L7" s="84">
        <v>8</v>
      </c>
      <c r="M7" s="84">
        <v>8</v>
      </c>
      <c r="N7" s="83">
        <v>6</v>
      </c>
      <c r="O7" s="83">
        <v>2</v>
      </c>
      <c r="P7" s="84">
        <v>11</v>
      </c>
      <c r="Q7" s="47">
        <f>SUM(C7:I7)</f>
        <v>29</v>
      </c>
      <c r="R7" s="27">
        <f>((SUM(C7:I7)/13676)*100000)</f>
        <v>212.05030710734133</v>
      </c>
      <c r="S7" s="26">
        <f>SUM(C7:P7)</f>
        <v>72</v>
      </c>
      <c r="T7" s="28">
        <f>((SUM(C7:P7)/13676)*100000)</f>
        <v>526.46972799064054</v>
      </c>
      <c r="V7" s="26"/>
      <c r="W7" s="27"/>
    </row>
    <row r="8" spans="1:23" ht="15.6" x14ac:dyDescent="0.3">
      <c r="A8" s="20">
        <v>8530</v>
      </c>
      <c r="B8" s="21" t="s">
        <v>11</v>
      </c>
      <c r="C8" s="83">
        <v>6</v>
      </c>
      <c r="D8" s="83">
        <v>11</v>
      </c>
      <c r="E8" s="83">
        <v>18</v>
      </c>
      <c r="F8" s="83">
        <v>13</v>
      </c>
      <c r="G8" s="83">
        <v>2</v>
      </c>
      <c r="H8" s="83"/>
      <c r="I8" s="84">
        <v>8</v>
      </c>
      <c r="J8" s="84">
        <v>11</v>
      </c>
      <c r="K8" s="84">
        <v>6</v>
      </c>
      <c r="L8" s="84">
        <v>10</v>
      </c>
      <c r="M8" s="84">
        <v>21</v>
      </c>
      <c r="N8" s="83">
        <v>5</v>
      </c>
      <c r="O8" s="83"/>
      <c r="P8" s="84">
        <v>8</v>
      </c>
      <c r="Q8" s="48">
        <f>SUM(C8:I9)</f>
        <v>78</v>
      </c>
      <c r="R8" s="51">
        <f>((SUM(C8:I9)/28502)*100000)</f>
        <v>273.66500596449373</v>
      </c>
      <c r="S8" s="48">
        <f>SUM(C8:P9)</f>
        <v>149</v>
      </c>
      <c r="T8" s="62">
        <f>((SUM(C8:P9)/28502)*100000)</f>
        <v>522.77033190653287</v>
      </c>
      <c r="V8" s="48"/>
      <c r="W8" s="51"/>
    </row>
    <row r="9" spans="1:23" ht="15.6" x14ac:dyDescent="0.3">
      <c r="A9" s="23">
        <v>8531</v>
      </c>
      <c r="B9" s="24" t="s">
        <v>12</v>
      </c>
      <c r="C9" s="83">
        <v>2</v>
      </c>
      <c r="D9" s="83">
        <v>1</v>
      </c>
      <c r="E9" s="83">
        <v>6</v>
      </c>
      <c r="F9" s="83">
        <v>5</v>
      </c>
      <c r="G9" s="83">
        <v>3</v>
      </c>
      <c r="H9" s="83"/>
      <c r="I9" s="84">
        <v>3</v>
      </c>
      <c r="J9" s="84">
        <v>1</v>
      </c>
      <c r="K9" s="84">
        <v>3</v>
      </c>
      <c r="L9" s="84">
        <v>1</v>
      </c>
      <c r="M9" s="84">
        <v>5</v>
      </c>
      <c r="N9" s="83"/>
      <c r="O9" s="83"/>
      <c r="P9" s="84"/>
      <c r="Q9" s="50"/>
      <c r="R9" s="53"/>
      <c r="S9" s="50"/>
      <c r="T9" s="64"/>
      <c r="V9" s="50"/>
      <c r="W9" s="53"/>
    </row>
    <row r="10" spans="1:23" ht="15.6" x14ac:dyDescent="0.3">
      <c r="A10" s="29">
        <v>8540</v>
      </c>
      <c r="B10" s="30" t="s">
        <v>13</v>
      </c>
      <c r="C10" s="83">
        <v>2</v>
      </c>
      <c r="D10" s="83">
        <v>5</v>
      </c>
      <c r="E10" s="83">
        <v>5</v>
      </c>
      <c r="F10" s="83">
        <v>4</v>
      </c>
      <c r="G10" s="83">
        <v>2</v>
      </c>
      <c r="H10" s="83">
        <v>1</v>
      </c>
      <c r="I10" s="84">
        <v>4</v>
      </c>
      <c r="J10" s="84">
        <v>4</v>
      </c>
      <c r="K10" s="84">
        <v>2</v>
      </c>
      <c r="L10" s="84">
        <v>6</v>
      </c>
      <c r="M10" s="84">
        <v>5</v>
      </c>
      <c r="N10" s="83">
        <v>2</v>
      </c>
      <c r="O10" s="83">
        <v>1</v>
      </c>
      <c r="P10" s="84">
        <v>3</v>
      </c>
      <c r="Q10" s="26">
        <f>SUM(C10:I10)</f>
        <v>23</v>
      </c>
      <c r="R10" s="27">
        <f>((SUM(C10:I10)/12078)*100000)</f>
        <v>190.42887895346911</v>
      </c>
      <c r="S10" s="26">
        <f>SUM(C10:P10)</f>
        <v>46</v>
      </c>
      <c r="T10" s="28">
        <f>((SUM(C10:P10)/12078)*100000)</f>
        <v>380.85775790693822</v>
      </c>
      <c r="V10" s="26"/>
      <c r="W10" s="27"/>
    </row>
    <row r="11" spans="1:23" ht="15.6" x14ac:dyDescent="0.3">
      <c r="A11" s="31">
        <v>8550</v>
      </c>
      <c r="B11" s="32" t="s">
        <v>14</v>
      </c>
      <c r="C11" s="83">
        <v>3</v>
      </c>
      <c r="D11" s="83">
        <v>10</v>
      </c>
      <c r="E11" s="83">
        <v>18</v>
      </c>
      <c r="F11" s="83">
        <v>8</v>
      </c>
      <c r="G11" s="83">
        <v>1</v>
      </c>
      <c r="H11" s="83">
        <v>1</v>
      </c>
      <c r="I11" s="84">
        <v>5</v>
      </c>
      <c r="J11" s="84">
        <v>3</v>
      </c>
      <c r="K11" s="84">
        <v>3</v>
      </c>
      <c r="L11" s="84">
        <v>1</v>
      </c>
      <c r="M11" s="84">
        <v>3</v>
      </c>
      <c r="N11" s="83">
        <v>3</v>
      </c>
      <c r="O11" s="83">
        <v>3</v>
      </c>
      <c r="P11" s="84">
        <v>2</v>
      </c>
      <c r="Q11" s="48">
        <f>SUM(C11:I15)</f>
        <v>62</v>
      </c>
      <c r="R11" s="51">
        <f>((SUM(C11:I15)/24814)*100000)</f>
        <v>249.8589505924075</v>
      </c>
      <c r="S11" s="48">
        <f>SUM(C11:P15)</f>
        <v>91</v>
      </c>
      <c r="T11" s="62">
        <f>((SUM(C11:P15)/24814)*100000)</f>
        <v>366.72845974046913</v>
      </c>
      <c r="V11" s="48"/>
      <c r="W11" s="51"/>
    </row>
    <row r="12" spans="1:23" ht="15.6" x14ac:dyDescent="0.3">
      <c r="A12" s="33">
        <v>8551</v>
      </c>
      <c r="B12" s="10" t="s">
        <v>15</v>
      </c>
      <c r="C12" s="83"/>
      <c r="D12" s="83"/>
      <c r="E12" s="83"/>
      <c r="F12" s="83">
        <v>1</v>
      </c>
      <c r="G12" s="83"/>
      <c r="H12" s="83"/>
      <c r="I12" s="84"/>
      <c r="J12" s="84"/>
      <c r="K12" s="84">
        <v>2</v>
      </c>
      <c r="L12" s="84"/>
      <c r="M12" s="84"/>
      <c r="N12" s="83"/>
      <c r="O12" s="83"/>
      <c r="P12" s="84"/>
      <c r="Q12" s="49"/>
      <c r="R12" s="52"/>
      <c r="S12" s="49"/>
      <c r="T12" s="63"/>
      <c r="V12" s="49"/>
      <c r="W12" s="52"/>
    </row>
    <row r="13" spans="1:23" ht="15.6" x14ac:dyDescent="0.3">
      <c r="A13" s="33">
        <v>8552</v>
      </c>
      <c r="B13" s="10" t="s">
        <v>16</v>
      </c>
      <c r="C13" s="83">
        <v>3</v>
      </c>
      <c r="D13" s="83"/>
      <c r="E13" s="84"/>
      <c r="F13" s="83">
        <v>3</v>
      </c>
      <c r="G13" s="83"/>
      <c r="H13" s="83">
        <v>1</v>
      </c>
      <c r="I13" s="84"/>
      <c r="J13" s="84">
        <v>1</v>
      </c>
      <c r="K13" s="84"/>
      <c r="L13" s="84"/>
      <c r="M13" s="84">
        <v>1</v>
      </c>
      <c r="N13" s="83">
        <v>3</v>
      </c>
      <c r="O13" s="83"/>
      <c r="P13" s="84">
        <v>3</v>
      </c>
      <c r="Q13" s="49"/>
      <c r="R13" s="52"/>
      <c r="S13" s="49"/>
      <c r="T13" s="63"/>
      <c r="V13" s="49"/>
      <c r="W13" s="52"/>
    </row>
    <row r="14" spans="1:23" ht="15.6" x14ac:dyDescent="0.3">
      <c r="A14" s="33">
        <v>8553</v>
      </c>
      <c r="B14" s="10" t="s">
        <v>17</v>
      </c>
      <c r="C14" s="83">
        <v>2</v>
      </c>
      <c r="D14" s="83"/>
      <c r="E14" s="84">
        <v>1</v>
      </c>
      <c r="F14" s="83">
        <v>3</v>
      </c>
      <c r="G14" s="83"/>
      <c r="H14" s="83"/>
      <c r="I14" s="84">
        <v>1</v>
      </c>
      <c r="J14" s="84"/>
      <c r="K14" s="84"/>
      <c r="L14" s="84">
        <v>1</v>
      </c>
      <c r="M14" s="84"/>
      <c r="N14" s="84"/>
      <c r="O14" s="83"/>
      <c r="P14" s="84"/>
      <c r="Q14" s="49"/>
      <c r="R14" s="52"/>
      <c r="S14" s="49"/>
      <c r="T14" s="63"/>
      <c r="V14" s="49"/>
      <c r="W14" s="52"/>
    </row>
    <row r="15" spans="1:23" ht="15.6" x14ac:dyDescent="0.3">
      <c r="A15" s="34">
        <v>8554</v>
      </c>
      <c r="B15" s="35" t="s">
        <v>18</v>
      </c>
      <c r="C15" s="83"/>
      <c r="D15" s="83"/>
      <c r="E15" s="84">
        <v>1</v>
      </c>
      <c r="F15" s="83"/>
      <c r="G15" s="83"/>
      <c r="H15" s="83"/>
      <c r="I15" s="84"/>
      <c r="J15" s="84"/>
      <c r="K15" s="84"/>
      <c r="L15" s="84"/>
      <c r="M15" s="84"/>
      <c r="N15" s="84"/>
      <c r="O15" s="83"/>
      <c r="P15" s="84"/>
      <c r="Q15" s="50"/>
      <c r="R15" s="53"/>
      <c r="S15" s="50"/>
      <c r="T15" s="64"/>
      <c r="V15" s="50"/>
      <c r="W15" s="53"/>
    </row>
    <row r="16" spans="1:23" ht="15.6" x14ac:dyDescent="0.3">
      <c r="A16" s="36">
        <v>8560</v>
      </c>
      <c r="B16" s="37" t="s">
        <v>19</v>
      </c>
      <c r="C16" s="83">
        <v>4</v>
      </c>
      <c r="D16" s="83">
        <v>12</v>
      </c>
      <c r="E16" s="84">
        <v>8</v>
      </c>
      <c r="F16" s="83">
        <v>6</v>
      </c>
      <c r="G16" s="83">
        <v>6</v>
      </c>
      <c r="H16" s="83"/>
      <c r="I16" s="84">
        <v>7</v>
      </c>
      <c r="J16" s="84">
        <v>4</v>
      </c>
      <c r="K16" s="84">
        <v>4</v>
      </c>
      <c r="L16" s="84">
        <v>8</v>
      </c>
      <c r="M16" s="84">
        <v>12</v>
      </c>
      <c r="N16" s="84">
        <v>9</v>
      </c>
      <c r="O16" s="83"/>
      <c r="P16" s="84">
        <v>16</v>
      </c>
      <c r="Q16" s="26">
        <f>SUM(C16:I16)</f>
        <v>43</v>
      </c>
      <c r="R16" s="27">
        <f>((SUM(C16:I16)/31579)*100000)</f>
        <v>136.16643972260044</v>
      </c>
      <c r="S16" s="26">
        <f>SUM(C16:P16)</f>
        <v>96</v>
      </c>
      <c r="T16" s="28">
        <f>((SUM(C16:P16)/31579)*100000)</f>
        <v>303.99949333417777</v>
      </c>
      <c r="V16" s="26"/>
      <c r="W16" s="27"/>
    </row>
    <row r="17" spans="1:23" ht="15.6" x14ac:dyDescent="0.3">
      <c r="A17" s="31">
        <v>8570</v>
      </c>
      <c r="B17" s="32" t="s">
        <v>20</v>
      </c>
      <c r="C17" s="83">
        <v>4</v>
      </c>
      <c r="D17" s="83">
        <v>5</v>
      </c>
      <c r="E17" s="84">
        <v>8</v>
      </c>
      <c r="F17" s="84">
        <v>6</v>
      </c>
      <c r="G17" s="84">
        <v>1</v>
      </c>
      <c r="H17" s="83"/>
      <c r="I17" s="84">
        <v>1</v>
      </c>
      <c r="J17" s="84">
        <v>2</v>
      </c>
      <c r="K17" s="84">
        <v>2</v>
      </c>
      <c r="L17" s="84">
        <v>5</v>
      </c>
      <c r="M17" s="84">
        <v>8</v>
      </c>
      <c r="N17" s="84">
        <v>5</v>
      </c>
      <c r="O17" s="83">
        <v>1</v>
      </c>
      <c r="P17" s="84">
        <v>5</v>
      </c>
      <c r="Q17" s="48">
        <f>SUM(C17:I20)</f>
        <v>30</v>
      </c>
      <c r="R17" s="51">
        <f>((SUM(C17:I20)/14781)*100000)</f>
        <v>202.96326364927947</v>
      </c>
      <c r="S17" s="48">
        <f>SUM(C17:P20)</f>
        <v>60</v>
      </c>
      <c r="T17" s="62">
        <f>((SUM(C17:P20)/14781)*100000)</f>
        <v>405.92652729855894</v>
      </c>
      <c r="V17" s="48"/>
      <c r="W17" s="51"/>
    </row>
    <row r="18" spans="1:23" ht="15.6" x14ac:dyDescent="0.3">
      <c r="A18" s="33">
        <v>8572</v>
      </c>
      <c r="B18" s="10" t="s">
        <v>21</v>
      </c>
      <c r="C18" s="83">
        <v>1</v>
      </c>
      <c r="D18" s="83"/>
      <c r="E18" s="84"/>
      <c r="F18" s="84"/>
      <c r="G18" s="84"/>
      <c r="H18" s="83"/>
      <c r="I18" s="84"/>
      <c r="J18" s="84">
        <v>1</v>
      </c>
      <c r="K18" s="84"/>
      <c r="L18" s="84"/>
      <c r="M18" s="84"/>
      <c r="N18" s="84"/>
      <c r="O18" s="83"/>
      <c r="P18" s="84"/>
      <c r="Q18" s="49"/>
      <c r="R18" s="52"/>
      <c r="S18" s="49"/>
      <c r="T18" s="63"/>
      <c r="V18" s="49"/>
      <c r="W18" s="52"/>
    </row>
    <row r="19" spans="1:23" ht="15.6" x14ac:dyDescent="0.3">
      <c r="A19" s="33">
        <v>8573</v>
      </c>
      <c r="B19" s="10" t="s">
        <v>22</v>
      </c>
      <c r="C19" s="83">
        <v>1</v>
      </c>
      <c r="D19" s="83">
        <v>1</v>
      </c>
      <c r="E19" s="84"/>
      <c r="F19" s="84">
        <v>1</v>
      </c>
      <c r="G19" s="84"/>
      <c r="H19" s="83">
        <v>1</v>
      </c>
      <c r="I19" s="84"/>
      <c r="J19" s="84"/>
      <c r="K19" s="84">
        <v>1</v>
      </c>
      <c r="L19" s="84"/>
      <c r="M19" s="84"/>
      <c r="N19" s="84"/>
      <c r="O19" s="83"/>
      <c r="P19" s="84"/>
      <c r="Q19" s="49"/>
      <c r="R19" s="52"/>
      <c r="S19" s="49"/>
      <c r="T19" s="63"/>
      <c r="V19" s="49"/>
      <c r="W19" s="52"/>
    </row>
    <row r="20" spans="1:23" ht="15.6" x14ac:dyDescent="0.3">
      <c r="A20" s="34">
        <v>8570</v>
      </c>
      <c r="B20" s="35" t="s">
        <v>23</v>
      </c>
      <c r="C20" s="83"/>
      <c r="D20" s="83"/>
      <c r="E20" s="84"/>
      <c r="F20" s="84"/>
      <c r="G20" s="84"/>
      <c r="H20" s="83"/>
      <c r="I20" s="84"/>
      <c r="J20" s="84"/>
      <c r="K20" s="84"/>
      <c r="L20" s="84"/>
      <c r="M20" s="84"/>
      <c r="N20" s="84"/>
      <c r="O20" s="83"/>
      <c r="P20" s="84"/>
      <c r="Q20" s="50"/>
      <c r="R20" s="53"/>
      <c r="S20" s="50"/>
      <c r="T20" s="64"/>
      <c r="V20" s="50"/>
      <c r="W20" s="53"/>
    </row>
    <row r="21" spans="1:23" ht="15.6" x14ac:dyDescent="0.3">
      <c r="A21" s="31">
        <v>8580</v>
      </c>
      <c r="B21" s="32" t="s">
        <v>24</v>
      </c>
      <c r="C21" s="83"/>
      <c r="D21" s="83">
        <v>3</v>
      </c>
      <c r="E21" s="84">
        <v>8</v>
      </c>
      <c r="F21" s="84">
        <v>4</v>
      </c>
      <c r="G21" s="84"/>
      <c r="H21" s="83"/>
      <c r="I21" s="84">
        <v>2</v>
      </c>
      <c r="J21" s="84">
        <v>1</v>
      </c>
      <c r="K21" s="84"/>
      <c r="L21" s="84">
        <v>1</v>
      </c>
      <c r="M21" s="84">
        <v>1</v>
      </c>
      <c r="N21" s="84">
        <v>3</v>
      </c>
      <c r="O21" s="83"/>
      <c r="P21" s="84">
        <v>1</v>
      </c>
      <c r="Q21" s="48">
        <f>SUM(C21:I24)</f>
        <v>22</v>
      </c>
      <c r="R21" s="51">
        <f>((SUM(C21:I24)/10206)*100000)</f>
        <v>215.55947481873409</v>
      </c>
      <c r="S21" s="48">
        <f>SUM(C21:P24)</f>
        <v>32</v>
      </c>
      <c r="T21" s="62">
        <f>((SUM(C21:P24)/10206)*100000)</f>
        <v>313.54105428179503</v>
      </c>
      <c r="V21" s="48"/>
      <c r="W21" s="51"/>
    </row>
    <row r="22" spans="1:23" ht="15.6" x14ac:dyDescent="0.3">
      <c r="A22" s="33">
        <v>8581</v>
      </c>
      <c r="B22" s="10" t="s">
        <v>25</v>
      </c>
      <c r="C22" s="83">
        <v>1</v>
      </c>
      <c r="D22" s="83"/>
      <c r="E22" s="84"/>
      <c r="F22" s="84">
        <v>1</v>
      </c>
      <c r="G22" s="84">
        <v>1</v>
      </c>
      <c r="H22" s="83"/>
      <c r="I22" s="84">
        <v>1</v>
      </c>
      <c r="J22" s="84">
        <v>3</v>
      </c>
      <c r="K22" s="84"/>
      <c r="L22" s="84"/>
      <c r="M22" s="84"/>
      <c r="N22" s="84"/>
      <c r="O22" s="83"/>
      <c r="P22" s="84"/>
      <c r="Q22" s="49"/>
      <c r="R22" s="52"/>
      <c r="S22" s="49"/>
      <c r="T22" s="63"/>
      <c r="V22" s="49"/>
      <c r="W22" s="52"/>
    </row>
    <row r="23" spans="1:23" ht="15.6" x14ac:dyDescent="0.3">
      <c r="A23" s="33">
        <v>8582</v>
      </c>
      <c r="B23" s="10" t="s">
        <v>26</v>
      </c>
      <c r="C23" s="83"/>
      <c r="D23" s="83"/>
      <c r="E23" s="84"/>
      <c r="F23" s="84"/>
      <c r="G23" s="84"/>
      <c r="H23" s="83"/>
      <c r="I23" s="84"/>
      <c r="J23" s="84"/>
      <c r="K23" s="84"/>
      <c r="L23" s="84"/>
      <c r="M23" s="84"/>
      <c r="N23" s="84"/>
      <c r="O23" s="83"/>
      <c r="P23" s="84"/>
      <c r="Q23" s="49"/>
      <c r="R23" s="52"/>
      <c r="S23" s="49"/>
      <c r="T23" s="63"/>
      <c r="V23" s="49"/>
      <c r="W23" s="52"/>
    </row>
    <row r="24" spans="1:23" ht="15.6" x14ac:dyDescent="0.3">
      <c r="A24" s="34">
        <v>8583</v>
      </c>
      <c r="B24" s="35" t="s">
        <v>27</v>
      </c>
      <c r="C24" s="83"/>
      <c r="D24" s="83">
        <v>1</v>
      </c>
      <c r="E24" s="84"/>
      <c r="F24" s="84"/>
      <c r="G24" s="84"/>
      <c r="H24" s="83"/>
      <c r="I24" s="84"/>
      <c r="J24" s="84"/>
      <c r="K24" s="84"/>
      <c r="L24" s="84"/>
      <c r="M24" s="84"/>
      <c r="N24" s="84"/>
      <c r="O24" s="83"/>
      <c r="P24" s="84"/>
      <c r="Q24" s="50"/>
      <c r="R24" s="53"/>
      <c r="S24" s="50"/>
      <c r="T24" s="64"/>
      <c r="V24" s="50"/>
      <c r="W24" s="53"/>
    </row>
    <row r="25" spans="1:23" ht="15.6" x14ac:dyDescent="0.3">
      <c r="A25" s="29">
        <v>8587</v>
      </c>
      <c r="B25" s="30" t="s">
        <v>28</v>
      </c>
      <c r="C25" s="83">
        <v>1</v>
      </c>
      <c r="D25" s="83"/>
      <c r="E25" s="84">
        <v>1</v>
      </c>
      <c r="F25" s="84">
        <v>1</v>
      </c>
      <c r="G25" s="84"/>
      <c r="H25" s="83"/>
      <c r="I25" s="84"/>
      <c r="J25" s="84"/>
      <c r="K25" s="84"/>
      <c r="L25" s="84"/>
      <c r="M25" s="84">
        <v>3</v>
      </c>
      <c r="N25" s="84">
        <v>1</v>
      </c>
      <c r="O25" s="83"/>
      <c r="P25" s="84">
        <v>1</v>
      </c>
      <c r="Q25" s="26">
        <f>SUM(C25:I25)</f>
        <v>3</v>
      </c>
      <c r="R25" s="27">
        <f>((SUM(C25:I25)/2071)*100000)</f>
        <v>144.85755673587639</v>
      </c>
      <c r="S25" s="26">
        <f>SUM(C25:P25)</f>
        <v>8</v>
      </c>
      <c r="T25" s="28">
        <f>((SUM(C25:P25)/2071)*100000)</f>
        <v>386.28681796233701</v>
      </c>
      <c r="V25" s="26"/>
      <c r="W25" s="27"/>
    </row>
    <row r="26" spans="1:23" ht="15.6" x14ac:dyDescent="0.3">
      <c r="A26" s="29">
        <v>8710</v>
      </c>
      <c r="B26" s="30" t="s">
        <v>29</v>
      </c>
      <c r="C26" s="83">
        <v>7</v>
      </c>
      <c r="D26" s="83">
        <v>3</v>
      </c>
      <c r="E26" s="84">
        <v>6</v>
      </c>
      <c r="F26" s="84">
        <v>6</v>
      </c>
      <c r="G26" s="84">
        <v>1</v>
      </c>
      <c r="H26" s="83">
        <v>2</v>
      </c>
      <c r="I26" s="84">
        <v>8</v>
      </c>
      <c r="J26" s="84">
        <v>10</v>
      </c>
      <c r="K26" s="84">
        <v>9</v>
      </c>
      <c r="L26" s="84">
        <v>7</v>
      </c>
      <c r="M26" s="84">
        <v>9</v>
      </c>
      <c r="N26" s="84">
        <v>3</v>
      </c>
      <c r="O26" s="83">
        <v>4</v>
      </c>
      <c r="P26" s="84">
        <v>7</v>
      </c>
      <c r="Q26" s="26">
        <f>SUM(C26:I26)</f>
        <v>33</v>
      </c>
      <c r="R26" s="27">
        <f>((SUM(C26:I26)/9833)*100000)</f>
        <v>335.60459676599208</v>
      </c>
      <c r="S26" s="26">
        <f>SUM(C26:P26)</f>
        <v>82</v>
      </c>
      <c r="T26" s="28">
        <f>((SUM(C26:P26)/9833)*100000)</f>
        <v>833.92657378216222</v>
      </c>
      <c r="V26" s="26"/>
      <c r="W26" s="27"/>
    </row>
    <row r="27" spans="1:23" ht="15.6" x14ac:dyDescent="0.3">
      <c r="A27" s="31">
        <v>8790</v>
      </c>
      <c r="B27" s="32" t="s">
        <v>30</v>
      </c>
      <c r="C27" s="83">
        <v>8</v>
      </c>
      <c r="D27" s="83">
        <v>15</v>
      </c>
      <c r="E27" s="84">
        <v>19</v>
      </c>
      <c r="F27" s="84">
        <v>14</v>
      </c>
      <c r="G27" s="84">
        <v>2</v>
      </c>
      <c r="H27" s="83">
        <v>3</v>
      </c>
      <c r="I27" s="84">
        <v>3</v>
      </c>
      <c r="J27" s="84">
        <v>11</v>
      </c>
      <c r="K27" s="84">
        <v>21</v>
      </c>
      <c r="L27" s="84">
        <v>23</v>
      </c>
      <c r="M27" s="84">
        <v>36</v>
      </c>
      <c r="N27" s="84">
        <v>11</v>
      </c>
      <c r="O27" s="83">
        <v>3</v>
      </c>
      <c r="P27" s="84">
        <v>23</v>
      </c>
      <c r="Q27" s="48">
        <f>SUM(C27:I30)</f>
        <v>102</v>
      </c>
      <c r="R27" s="51">
        <f>((SUM(C27:I30)/38350)*100000)</f>
        <v>265.97131681877443</v>
      </c>
      <c r="S27" s="48">
        <f>SUM(C27:P30)</f>
        <v>273</v>
      </c>
      <c r="T27" s="62">
        <f>((SUM(C27:P30)/38350)*100000)</f>
        <v>711.86440677966095</v>
      </c>
      <c r="V27" s="48"/>
      <c r="W27" s="51"/>
    </row>
    <row r="28" spans="1:23" ht="15.6" x14ac:dyDescent="0.3">
      <c r="A28" s="33">
        <v>8791</v>
      </c>
      <c r="B28" s="10" t="s">
        <v>31</v>
      </c>
      <c r="C28" s="83">
        <v>1</v>
      </c>
      <c r="D28" s="83">
        <v>4</v>
      </c>
      <c r="E28" s="84">
        <v>2</v>
      </c>
      <c r="F28" s="84">
        <v>3</v>
      </c>
      <c r="G28" s="84"/>
      <c r="H28" s="83"/>
      <c r="I28" s="84">
        <v>2</v>
      </c>
      <c r="J28" s="84"/>
      <c r="K28" s="84">
        <v>5</v>
      </c>
      <c r="L28" s="84">
        <v>3</v>
      </c>
      <c r="M28" s="84">
        <v>2</v>
      </c>
      <c r="N28" s="84">
        <v>1</v>
      </c>
      <c r="O28" s="83"/>
      <c r="P28" s="84">
        <v>1</v>
      </c>
      <c r="Q28" s="49"/>
      <c r="R28" s="52"/>
      <c r="S28" s="49"/>
      <c r="T28" s="63"/>
      <c r="V28" s="49"/>
      <c r="W28" s="52"/>
    </row>
    <row r="29" spans="1:23" ht="15.6" x14ac:dyDescent="0.3">
      <c r="A29" s="33">
        <v>8792</v>
      </c>
      <c r="B29" s="10" t="s">
        <v>32</v>
      </c>
      <c r="C29" s="83">
        <v>1</v>
      </c>
      <c r="D29" s="83">
        <v>2</v>
      </c>
      <c r="E29" s="84">
        <v>4</v>
      </c>
      <c r="F29" s="83">
        <v>2</v>
      </c>
      <c r="G29" s="83"/>
      <c r="H29" s="83">
        <v>1</v>
      </c>
      <c r="I29" s="84">
        <v>5</v>
      </c>
      <c r="J29" s="84">
        <v>1</v>
      </c>
      <c r="K29" s="84">
        <v>2</v>
      </c>
      <c r="L29" s="84">
        <v>3</v>
      </c>
      <c r="M29" s="84">
        <v>3</v>
      </c>
      <c r="N29" s="84"/>
      <c r="O29" s="83"/>
      <c r="P29" s="84">
        <v>2</v>
      </c>
      <c r="Q29" s="49"/>
      <c r="R29" s="52"/>
      <c r="S29" s="49"/>
      <c r="T29" s="63"/>
      <c r="V29" s="49"/>
      <c r="W29" s="52"/>
    </row>
    <row r="30" spans="1:23" ht="15.6" x14ac:dyDescent="0.3">
      <c r="A30" s="34">
        <v>8793</v>
      </c>
      <c r="B30" s="35" t="s">
        <v>33</v>
      </c>
      <c r="C30" s="83">
        <v>3</v>
      </c>
      <c r="D30" s="83">
        <v>5</v>
      </c>
      <c r="E30" s="84">
        <v>1</v>
      </c>
      <c r="F30" s="83"/>
      <c r="G30" s="83"/>
      <c r="H30" s="83"/>
      <c r="I30" s="84">
        <v>2</v>
      </c>
      <c r="J30" s="84">
        <v>2</v>
      </c>
      <c r="K30" s="84">
        <v>3</v>
      </c>
      <c r="L30" s="84">
        <v>3</v>
      </c>
      <c r="M30" s="84">
        <v>5</v>
      </c>
      <c r="N30" s="84">
        <v>2</v>
      </c>
      <c r="O30" s="83"/>
      <c r="P30" s="84">
        <v>5</v>
      </c>
      <c r="Q30" s="50"/>
      <c r="R30" s="53"/>
      <c r="S30" s="50"/>
      <c r="T30" s="64"/>
      <c r="V30" s="50"/>
      <c r="W30" s="53"/>
    </row>
    <row r="31" spans="1:23" ht="15.6" x14ac:dyDescent="0.3">
      <c r="A31" s="39">
        <v>8860</v>
      </c>
      <c r="B31" s="38" t="s">
        <v>34</v>
      </c>
      <c r="C31" s="83"/>
      <c r="D31" s="83"/>
      <c r="E31" s="84"/>
      <c r="F31" s="83"/>
      <c r="G31" s="83"/>
      <c r="H31" s="83"/>
      <c r="I31" s="84"/>
      <c r="J31" s="84"/>
      <c r="K31" s="84"/>
      <c r="L31" s="84"/>
      <c r="M31" s="84"/>
      <c r="N31" s="83"/>
      <c r="O31" s="83"/>
      <c r="P31" s="85"/>
      <c r="Q31" s="41">
        <f>SUM(C31:I31)</f>
        <v>0</v>
      </c>
      <c r="R31" s="42">
        <f>((SUM(C31:I31)/5787)*100000)</f>
        <v>0</v>
      </c>
      <c r="S31" s="41">
        <f>SUM(C31:P31)</f>
        <v>0</v>
      </c>
      <c r="T31" s="43">
        <f>((SUM(C31:P31)/5787)*100000)</f>
        <v>0</v>
      </c>
      <c r="V31" s="41"/>
      <c r="W31" s="42"/>
    </row>
    <row r="32" spans="1:23" ht="15.6" x14ac:dyDescent="0.3">
      <c r="A32" s="36">
        <v>8930</v>
      </c>
      <c r="B32" s="37" t="s">
        <v>35</v>
      </c>
      <c r="C32" s="83">
        <v>13</v>
      </c>
      <c r="D32" s="83">
        <v>13</v>
      </c>
      <c r="E32" s="84">
        <v>25</v>
      </c>
      <c r="F32" s="83">
        <v>6</v>
      </c>
      <c r="G32" s="84">
        <v>5</v>
      </c>
      <c r="H32" s="83">
        <v>2</v>
      </c>
      <c r="I32" s="84">
        <v>8</v>
      </c>
      <c r="J32" s="84">
        <v>9</v>
      </c>
      <c r="K32" s="84">
        <v>21</v>
      </c>
      <c r="L32" s="84">
        <v>19</v>
      </c>
      <c r="M32" s="84">
        <v>36</v>
      </c>
      <c r="N32" s="83">
        <v>8</v>
      </c>
      <c r="O32" s="83">
        <v>8</v>
      </c>
      <c r="P32" s="84">
        <v>8</v>
      </c>
      <c r="Q32" s="26">
        <f>SUM(C32:I32)</f>
        <v>72</v>
      </c>
      <c r="R32" s="27">
        <f>((SUM(C32:I32)/33540)*100000)</f>
        <v>214.6690518783542</v>
      </c>
      <c r="S32" s="26">
        <f>SUM(C32:P32)</f>
        <v>181</v>
      </c>
      <c r="T32" s="28">
        <f>((SUM(C32:P32)/33540)*100000)</f>
        <v>539.65414430530711</v>
      </c>
      <c r="V32" s="26"/>
      <c r="W32" s="27"/>
    </row>
    <row r="33" spans="1:23" ht="15.6" x14ac:dyDescent="0.3">
      <c r="A33" s="36">
        <v>8940</v>
      </c>
      <c r="B33" s="37" t="s">
        <v>36</v>
      </c>
      <c r="C33" s="86">
        <v>7</v>
      </c>
      <c r="D33" s="87">
        <v>6</v>
      </c>
      <c r="E33" s="88">
        <v>10</v>
      </c>
      <c r="F33" s="86">
        <v>4</v>
      </c>
      <c r="G33" s="86"/>
      <c r="H33" s="86">
        <v>1</v>
      </c>
      <c r="I33" s="88">
        <v>4</v>
      </c>
      <c r="J33" s="88">
        <v>12</v>
      </c>
      <c r="K33" s="88">
        <v>4</v>
      </c>
      <c r="L33" s="88">
        <v>9</v>
      </c>
      <c r="M33" s="88">
        <v>12</v>
      </c>
      <c r="N33" s="86">
        <v>4</v>
      </c>
      <c r="O33" s="86">
        <v>7</v>
      </c>
      <c r="P33" s="88">
        <v>7</v>
      </c>
      <c r="Q33" s="26">
        <f>SUM(C33:I33)</f>
        <v>32</v>
      </c>
      <c r="R33" s="27">
        <f>((SUM(C33:I33)/18909)*100000)</f>
        <v>169.23158284414831</v>
      </c>
      <c r="S33" s="26">
        <f>SUM(C33:P33)</f>
        <v>87</v>
      </c>
      <c r="T33" s="28">
        <f>((SUM(C33:P33)/18909)*100000)</f>
        <v>460.09836585752817</v>
      </c>
      <c r="V33" s="26"/>
      <c r="W33" s="27"/>
    </row>
    <row r="34" spans="1:23" x14ac:dyDescent="0.3">
      <c r="A34" s="6"/>
      <c r="B34" s="7" t="s">
        <v>37</v>
      </c>
      <c r="C34" s="7">
        <f>SUM(C3:C33)</f>
        <v>94</v>
      </c>
      <c r="D34" s="7">
        <f t="shared" ref="D34:H34" si="0">SUM(D3:D33)</f>
        <v>133</v>
      </c>
      <c r="E34" s="7">
        <f t="shared" si="0"/>
        <v>185</v>
      </c>
      <c r="F34" s="7">
        <f t="shared" si="0"/>
        <v>119</v>
      </c>
      <c r="G34" s="7">
        <f t="shared" si="0"/>
        <v>47</v>
      </c>
      <c r="H34" s="7">
        <f t="shared" si="0"/>
        <v>16</v>
      </c>
      <c r="I34" s="7">
        <f>SUM(I3:I33)</f>
        <v>74</v>
      </c>
      <c r="J34" s="7">
        <f>SUM(J3:J33)</f>
        <v>120</v>
      </c>
      <c r="K34" s="7">
        <f t="shared" ref="K34:O34" si="1">SUM(K3:K33)</f>
        <v>119</v>
      </c>
      <c r="L34" s="7">
        <f t="shared" si="1"/>
        <v>131</v>
      </c>
      <c r="M34" s="7">
        <f t="shared" si="1"/>
        <v>206</v>
      </c>
      <c r="N34" s="7">
        <f t="shared" si="1"/>
        <v>96</v>
      </c>
      <c r="O34" s="7">
        <f t="shared" si="1"/>
        <v>33</v>
      </c>
      <c r="P34" s="7">
        <f>SUM(P3:P33)</f>
        <v>134</v>
      </c>
      <c r="Q34" s="46">
        <f>SUM(Q3:Q33)</f>
        <v>668</v>
      </c>
      <c r="R34" s="44"/>
      <c r="S34" s="46">
        <f t="shared" ref="S34" si="2">SUM(S3:S33)</f>
        <v>1507</v>
      </c>
      <c r="V34" s="46"/>
      <c r="W34" s="44"/>
    </row>
    <row r="35" spans="1:23" x14ac:dyDescent="0.3">
      <c r="A35" s="58" t="s">
        <v>38</v>
      </c>
      <c r="B35" s="59"/>
      <c r="C35" s="2">
        <f>SUM(C3:C9)</f>
        <v>32</v>
      </c>
      <c r="D35" s="2">
        <f t="shared" ref="D35:G35" si="3">SUM(D3:D9)</f>
        <v>48</v>
      </c>
      <c r="E35" s="2">
        <f t="shared" si="3"/>
        <v>68</v>
      </c>
      <c r="F35" s="2">
        <f t="shared" si="3"/>
        <v>46</v>
      </c>
      <c r="G35" s="2">
        <f t="shared" si="3"/>
        <v>28</v>
      </c>
      <c r="H35" s="2">
        <f>SUM(H3:H9)</f>
        <v>3</v>
      </c>
      <c r="I35" s="2">
        <f>SUM(I3:I9)</f>
        <v>21</v>
      </c>
      <c r="J35" s="2">
        <f>SUM(J3:J9)</f>
        <v>56</v>
      </c>
      <c r="K35" s="2">
        <f t="shared" ref="K35:N35" si="4">SUM(K3:K9)</f>
        <v>40</v>
      </c>
      <c r="L35" s="2">
        <f t="shared" si="4"/>
        <v>42</v>
      </c>
      <c r="M35" s="2">
        <f t="shared" si="4"/>
        <v>70</v>
      </c>
      <c r="N35" s="2">
        <f t="shared" si="4"/>
        <v>41</v>
      </c>
      <c r="O35" s="2">
        <f>SUM(O3:O9)</f>
        <v>6</v>
      </c>
      <c r="P35" s="2">
        <f>SUM(P3:P9)</f>
        <v>50</v>
      </c>
      <c r="Q35" s="12">
        <f>SUM(Q3:Q9)</f>
        <v>246</v>
      </c>
      <c r="R35" s="44"/>
      <c r="S35" s="12">
        <f t="shared" ref="S35" si="5">SUM(S3:S9)</f>
        <v>551</v>
      </c>
      <c r="T35" s="16"/>
    </row>
    <row r="36" spans="1:23" ht="14.4" customHeight="1" x14ac:dyDescent="0.3">
      <c r="A36" s="60" t="s">
        <v>39</v>
      </c>
      <c r="B36" s="61"/>
      <c r="C36" s="2">
        <f>SUM(C10:C15,C17:C30)</f>
        <v>38</v>
      </c>
      <c r="D36" s="2">
        <f t="shared" ref="D36:Q36" si="6">SUM(D10:D15,D17:D30)</f>
        <v>54</v>
      </c>
      <c r="E36" s="2">
        <f t="shared" si="6"/>
        <v>74</v>
      </c>
      <c r="F36" s="2">
        <f t="shared" si="6"/>
        <v>57</v>
      </c>
      <c r="G36" s="2">
        <f t="shared" si="6"/>
        <v>8</v>
      </c>
      <c r="H36" s="2">
        <f t="shared" si="6"/>
        <v>10</v>
      </c>
      <c r="I36" s="2">
        <f t="shared" si="6"/>
        <v>34</v>
      </c>
      <c r="J36" s="2">
        <f>SUM(J10:J15,J17:J30)</f>
        <v>39</v>
      </c>
      <c r="K36" s="2">
        <f t="shared" ref="K36:P36" si="7">SUM(K10:K15,K17:K30)</f>
        <v>50</v>
      </c>
      <c r="L36" s="2">
        <f t="shared" si="7"/>
        <v>53</v>
      </c>
      <c r="M36" s="2">
        <f t="shared" si="7"/>
        <v>76</v>
      </c>
      <c r="N36" s="2">
        <f t="shared" si="7"/>
        <v>34</v>
      </c>
      <c r="O36" s="2">
        <f t="shared" si="7"/>
        <v>12</v>
      </c>
      <c r="P36" s="2">
        <f t="shared" si="7"/>
        <v>53</v>
      </c>
      <c r="Q36" s="14">
        <f t="shared" si="6"/>
        <v>275</v>
      </c>
      <c r="R36" s="44"/>
      <c r="S36" s="14">
        <f t="shared" ref="S36" si="8">SUM(S10:S15,S17:S30)</f>
        <v>592</v>
      </c>
      <c r="T36" s="16"/>
    </row>
    <row r="37" spans="1:23" ht="14.4" customHeight="1" x14ac:dyDescent="0.3">
      <c r="A37" s="65" t="s">
        <v>40</v>
      </c>
      <c r="B37" s="66"/>
      <c r="C37" s="2">
        <f>SUM(C32,C33,C16)</f>
        <v>24</v>
      </c>
      <c r="D37" s="2">
        <f t="shared" ref="D37:Q37" si="9">SUM(D32,D33,D16)</f>
        <v>31</v>
      </c>
      <c r="E37" s="2">
        <f t="shared" si="9"/>
        <v>43</v>
      </c>
      <c r="F37" s="2">
        <f t="shared" si="9"/>
        <v>16</v>
      </c>
      <c r="G37" s="2">
        <f t="shared" si="9"/>
        <v>11</v>
      </c>
      <c r="H37" s="2">
        <f t="shared" si="9"/>
        <v>3</v>
      </c>
      <c r="I37" s="2">
        <f t="shared" si="9"/>
        <v>19</v>
      </c>
      <c r="J37" s="2">
        <f>SUM(J32,J33,J16)</f>
        <v>25</v>
      </c>
      <c r="K37" s="2">
        <f t="shared" ref="K37:P37" si="10">SUM(K32,K33,K16)</f>
        <v>29</v>
      </c>
      <c r="L37" s="2">
        <f t="shared" si="10"/>
        <v>36</v>
      </c>
      <c r="M37" s="2">
        <f t="shared" si="10"/>
        <v>60</v>
      </c>
      <c r="N37" s="2">
        <f t="shared" si="10"/>
        <v>21</v>
      </c>
      <c r="O37" s="2">
        <f t="shared" si="10"/>
        <v>15</v>
      </c>
      <c r="P37" s="2">
        <f t="shared" si="10"/>
        <v>31</v>
      </c>
      <c r="Q37" s="13">
        <f t="shared" si="9"/>
        <v>147</v>
      </c>
      <c r="R37" s="44"/>
      <c r="S37" s="13">
        <f t="shared" ref="S37" si="11">SUM(S32,S33,S16)</f>
        <v>364</v>
      </c>
      <c r="T37" s="16"/>
    </row>
    <row r="38" spans="1:23" x14ac:dyDescent="0.3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23" x14ac:dyDescent="0.3">
      <c r="A39" s="68" t="s">
        <v>41</v>
      </c>
      <c r="B39" s="74"/>
      <c r="C39" s="75">
        <f>((SUM(C34:I34)/321235)*100000)</f>
        <v>207.94745279935253</v>
      </c>
      <c r="D39" s="76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23" x14ac:dyDescent="0.3">
      <c r="A40" s="71" t="s">
        <v>42</v>
      </c>
      <c r="B40" s="71"/>
      <c r="C40" s="71"/>
      <c r="D40" s="71"/>
      <c r="E40" s="71"/>
      <c r="F40" s="71"/>
      <c r="G40" s="71"/>
      <c r="H40" s="71"/>
      <c r="I40" s="71"/>
      <c r="J40"/>
      <c r="K40"/>
      <c r="L40"/>
      <c r="M40"/>
      <c r="N40"/>
      <c r="O40"/>
      <c r="P40"/>
      <c r="Q40"/>
      <c r="R40"/>
      <c r="S40"/>
    </row>
    <row r="41" spans="1:23" x14ac:dyDescent="0.3">
      <c r="A41" s="70" t="s">
        <v>43</v>
      </c>
      <c r="B41" s="70"/>
      <c r="C41" s="70"/>
      <c r="D41" s="70"/>
      <c r="E41" s="70"/>
      <c r="F41" s="70"/>
      <c r="G41" s="70"/>
      <c r="H41" s="70"/>
      <c r="I41" s="70"/>
      <c r="J41"/>
      <c r="K41"/>
      <c r="L41"/>
      <c r="M41"/>
      <c r="N41"/>
      <c r="O41"/>
      <c r="P41"/>
      <c r="Q41"/>
      <c r="R41"/>
      <c r="S41"/>
    </row>
    <row r="42" spans="1:23" x14ac:dyDescent="0.3">
      <c r="A42" s="68" t="s">
        <v>44</v>
      </c>
      <c r="B42" s="69"/>
      <c r="C42" s="72">
        <f>((SUM(C34:P34)/321235)*100000)</f>
        <v>469.12696312668294</v>
      </c>
      <c r="D42" s="73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23" x14ac:dyDescent="0.3">
      <c r="A43" s="71" t="s">
        <v>45</v>
      </c>
      <c r="B43" s="71"/>
      <c r="C43" s="71"/>
      <c r="D43" s="71"/>
      <c r="E43" s="71"/>
      <c r="F43" s="71"/>
      <c r="G43" s="71"/>
      <c r="H43" s="71"/>
      <c r="I43" s="71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23" x14ac:dyDescent="0.3">
      <c r="A44" s="70" t="s">
        <v>46</v>
      </c>
      <c r="B44" s="70"/>
      <c r="C44" s="70"/>
      <c r="D44" s="70"/>
      <c r="E44" s="70"/>
      <c r="F44" s="70"/>
      <c r="G44" s="70"/>
      <c r="H44" s="70"/>
      <c r="I44" s="70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1:23" x14ac:dyDescent="0.3">
      <c r="A45" s="67" t="s">
        <v>47</v>
      </c>
      <c r="B45" s="67"/>
      <c r="C45" s="80">
        <v>44295</v>
      </c>
      <c r="D45" s="80">
        <v>44294</v>
      </c>
      <c r="E45" s="80">
        <v>44293</v>
      </c>
      <c r="F45" s="80">
        <v>44292</v>
      </c>
      <c r="G45" s="80">
        <v>44291</v>
      </c>
      <c r="H45" s="80">
        <v>44290</v>
      </c>
      <c r="I45" s="80">
        <v>44289</v>
      </c>
      <c r="J45" s="80">
        <v>44288</v>
      </c>
      <c r="K45" s="80">
        <v>44287</v>
      </c>
      <c r="L45" s="80">
        <v>44286</v>
      </c>
      <c r="M45" s="80">
        <v>44285</v>
      </c>
      <c r="N45" s="80">
        <v>44284</v>
      </c>
      <c r="O45" s="80">
        <v>44283</v>
      </c>
      <c r="P45" s="80">
        <v>44282</v>
      </c>
      <c r="Q45" s="11"/>
      <c r="R45" s="11"/>
      <c r="S45" s="11"/>
    </row>
    <row r="46" spans="1:23" x14ac:dyDescent="0.3">
      <c r="A46" s="2" t="s">
        <v>48</v>
      </c>
      <c r="B46" s="3" t="s">
        <v>49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5"/>
      <c r="P46" s="5"/>
      <c r="Q46" s="11"/>
      <c r="R46" s="11"/>
      <c r="S46" s="11"/>
    </row>
    <row r="47" spans="1:23" x14ac:dyDescent="0.3">
      <c r="A47" s="2" t="s">
        <v>48</v>
      </c>
      <c r="B47" s="3" t="s">
        <v>50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11"/>
      <c r="R47" s="11"/>
      <c r="S47" s="11"/>
    </row>
    <row r="48" spans="1:23" x14ac:dyDescent="0.3">
      <c r="A48" s="2" t="s">
        <v>48</v>
      </c>
      <c r="B48" s="3" t="s">
        <v>51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1"/>
      <c r="R48" s="11"/>
      <c r="S48" s="11"/>
    </row>
    <row r="49" spans="1:19" x14ac:dyDescent="0.3">
      <c r="A49" s="2" t="s">
        <v>48</v>
      </c>
      <c r="B49" s="3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1"/>
      <c r="R49" s="11"/>
      <c r="S49" s="11"/>
    </row>
    <row r="50" spans="1:19" x14ac:dyDescent="0.3">
      <c r="A50" s="2" t="s">
        <v>48</v>
      </c>
      <c r="B50" s="3" t="s">
        <v>53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11"/>
      <c r="R50" s="11"/>
      <c r="S50" s="11"/>
    </row>
    <row r="51" spans="1:19" x14ac:dyDescent="0.3">
      <c r="A51" s="2" t="s">
        <v>48</v>
      </c>
      <c r="B51" s="3" t="s">
        <v>54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11"/>
      <c r="R51" s="11"/>
      <c r="S51" s="11"/>
    </row>
    <row r="52" spans="1:19" x14ac:dyDescent="0.3">
      <c r="A52" s="2" t="s">
        <v>48</v>
      </c>
      <c r="B52" s="3" t="s">
        <v>55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1"/>
      <c r="R52" s="11"/>
      <c r="S52" s="11"/>
    </row>
    <row r="53" spans="1:19" x14ac:dyDescent="0.3">
      <c r="A53" s="2" t="s">
        <v>48</v>
      </c>
      <c r="B53" s="3" t="s">
        <v>56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1"/>
      <c r="R53" s="11"/>
      <c r="S53" s="11"/>
    </row>
    <row r="54" spans="1:19" x14ac:dyDescent="0.3">
      <c r="A54" s="2" t="s">
        <v>48</v>
      </c>
      <c r="B54" s="3" t="s">
        <v>57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0"/>
      <c r="Q54" s="11"/>
      <c r="R54" s="11"/>
      <c r="S54" s="11"/>
    </row>
    <row r="55" spans="1:19" x14ac:dyDescent="0.3">
      <c r="A55" s="15" t="s">
        <v>48</v>
      </c>
      <c r="B55" s="17" t="s">
        <v>58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9" x14ac:dyDescent="0.3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63" spans="1:19" x14ac:dyDescent="0.3">
      <c r="D63" s="8"/>
      <c r="E63" s="8"/>
    </row>
    <row r="64" spans="1:19" x14ac:dyDescent="0.3">
      <c r="D64" s="8"/>
      <c r="E64" s="8"/>
    </row>
  </sheetData>
  <sheetProtection algorithmName="SHA-512" hashValue="oLKtTvUJnVbFiRPyax7dvzp9caDPXF5Kb8VOwpQKtq3fg96bKvULWHSxjwK4kZhh1g4UOxhEifX6QotcsLmqzw==" saltValue="Bx327aHPvyfFsEIO3NhV1w==" spinCount="100000" sheet="1" objects="1" scenarios="1"/>
  <mergeCells count="51">
    <mergeCell ref="A1:T1"/>
    <mergeCell ref="S27:S30"/>
    <mergeCell ref="R3:R6"/>
    <mergeCell ref="R8:R9"/>
    <mergeCell ref="R11:R15"/>
    <mergeCell ref="R17:R20"/>
    <mergeCell ref="R21:R24"/>
    <mergeCell ref="S3:S6"/>
    <mergeCell ref="S8:S9"/>
    <mergeCell ref="S11:S15"/>
    <mergeCell ref="S17:S20"/>
    <mergeCell ref="S21:S24"/>
    <mergeCell ref="R27:R30"/>
    <mergeCell ref="T27:T30"/>
    <mergeCell ref="T3:T6"/>
    <mergeCell ref="T8:T9"/>
    <mergeCell ref="A37:B37"/>
    <mergeCell ref="A45:B45"/>
    <mergeCell ref="A42:B42"/>
    <mergeCell ref="A44:I44"/>
    <mergeCell ref="A43:I43"/>
    <mergeCell ref="C42:D42"/>
    <mergeCell ref="A39:B39"/>
    <mergeCell ref="C39:D39"/>
    <mergeCell ref="A40:I40"/>
    <mergeCell ref="A41:I41"/>
    <mergeCell ref="T11:T15"/>
    <mergeCell ref="T17:T20"/>
    <mergeCell ref="T21:T24"/>
    <mergeCell ref="Q17:Q20"/>
    <mergeCell ref="Q21:Q24"/>
    <mergeCell ref="A2:B2"/>
    <mergeCell ref="A35:B35"/>
    <mergeCell ref="A36:B36"/>
    <mergeCell ref="Q27:Q30"/>
    <mergeCell ref="Q3:Q6"/>
    <mergeCell ref="Q8:Q9"/>
    <mergeCell ref="Q11:Q15"/>
    <mergeCell ref="V21:V24"/>
    <mergeCell ref="W21:W24"/>
    <mergeCell ref="V27:V30"/>
    <mergeCell ref="W27:W30"/>
    <mergeCell ref="V1:W1"/>
    <mergeCell ref="V3:V6"/>
    <mergeCell ref="W3:W6"/>
    <mergeCell ref="V8:V9"/>
    <mergeCell ref="W8:W9"/>
    <mergeCell ref="V11:V15"/>
    <mergeCell ref="W11:W15"/>
    <mergeCell ref="V17:V20"/>
    <mergeCell ref="W17:W20"/>
  </mergeCells>
  <conditionalFormatting sqref="R3:R33 T3:T33 C39 C42">
    <cfRule type="cellIs" dxfId="7" priority="18" operator="equal">
      <formula>0</formula>
    </cfRule>
  </conditionalFormatting>
  <conditionalFormatting sqref="T3:T33 C42">
    <cfRule type="cellIs" dxfId="6" priority="19" operator="between">
      <formula>0.01</formula>
      <formula>49.99</formula>
    </cfRule>
    <cfRule type="cellIs" dxfId="5" priority="22" operator="greaterThan">
      <formula>50</formula>
    </cfRule>
  </conditionalFormatting>
  <conditionalFormatting sqref="R3:R33 C39">
    <cfRule type="cellIs" dxfId="4" priority="16" operator="greaterThan">
      <formula>20</formula>
    </cfRule>
    <cfRule type="cellIs" dxfId="3" priority="17" operator="between">
      <formula>0.01</formula>
      <formula>19.99</formula>
    </cfRule>
  </conditionalFormatting>
  <conditionalFormatting sqref="W3:W33">
    <cfRule type="cellIs" dxfId="2" priority="1" operator="greaterThan">
      <formula>20</formula>
    </cfRule>
    <cfRule type="cellIs" dxfId="1" priority="2" operator="between">
      <formula>0.01</formula>
      <formula>19.99</formula>
    </cfRule>
  </conditionalFormatting>
  <conditionalFormatting sqref="W3:W33">
    <cfRule type="cellIs" dxfId="0" priority="3" operator="equal">
      <formula>0</formula>
    </cfRule>
  </conditionalFormatting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10" ma:contentTypeDescription="Een nieuw document maken." ma:contentTypeScope="" ma:versionID="f7ad462047247d6190a66f51afd4441f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e172708e6ad9082b390ca7e0915e7984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EDB3CD-5809-4BA0-BE6B-5FBD499AF2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86EE62-3724-4016-8AFD-DCD72B5C2A5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b6fe1229-6e06-4777-9c72-dc9669bb208e"/>
    <ds:schemaRef ds:uri="85d749f5-66d7-4ab1-9393-1a36431664c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876044-19B5-4B6F-8510-DFF88085D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Regionale cijfers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Barbara Denys</cp:lastModifiedBy>
  <cp:revision/>
  <dcterms:created xsi:type="dcterms:W3CDTF">2020-07-22T07:44:47Z</dcterms:created>
  <dcterms:modified xsi:type="dcterms:W3CDTF">2021-04-10T11:28:56Z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