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3040" windowHeight="891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S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S37" i="1" s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4" i="1" s="1"/>
  <c r="C39" i="1" l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<sst xmlns="http://schemas.openxmlformats.org/spreadsheetml/2006/main" count="70" uniqueCount="59">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</sst>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6" fillId="8" borderId="27" xfId="0" applyFont="1" applyFill="1" applyBorder="1"/>
    <xf numFmtId="0" fontId="1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W55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51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44142</v>
      </c>
      <c r="D2" s="8">
        <v>44141</v>
      </c>
      <c r="E2" s="9">
        <v>44140</v>
      </c>
      <c r="F2" s="8">
        <v>44139</v>
      </c>
      <c r="G2" s="8">
        <v>44138</v>
      </c>
      <c r="H2" s="8">
        <v>44137</v>
      </c>
      <c r="I2" s="8">
        <v>44136</v>
      </c>
      <c r="J2" s="8">
        <v>44135</v>
      </c>
      <c r="K2" s="8">
        <v>44134</v>
      </c>
      <c r="L2" s="8">
        <v>44133</v>
      </c>
      <c r="M2" s="8">
        <v>44132</v>
      </c>
      <c r="N2" s="8">
        <v>44131</v>
      </c>
      <c r="O2" s="8">
        <v>44130</v>
      </c>
      <c r="P2" s="8">
        <v>44129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6</v>
      </c>
      <c r="D3" s="14">
        <v>22</v>
      </c>
      <c r="E3" s="14">
        <v>26</v>
      </c>
      <c r="F3" s="14">
        <v>32</v>
      </c>
      <c r="G3" s="14">
        <v>48</v>
      </c>
      <c r="H3" s="14">
        <v>40</v>
      </c>
      <c r="I3" s="14">
        <v>12</v>
      </c>
      <c r="J3" s="14">
        <v>30</v>
      </c>
      <c r="K3" s="14">
        <v>39</v>
      </c>
      <c r="L3" s="14">
        <v>63</v>
      </c>
      <c r="M3" s="14">
        <v>52</v>
      </c>
      <c r="N3" s="14">
        <v>54</v>
      </c>
      <c r="O3" s="14">
        <v>40</v>
      </c>
      <c r="P3" s="14">
        <v>17</v>
      </c>
      <c r="Q3" s="15">
        <f>SUM(C3:I6)</f>
        <v>334</v>
      </c>
      <c r="R3" s="16">
        <f>((SUM(C3:I6)/77109)*100000)</f>
        <v>433.15306903214929</v>
      </c>
      <c r="S3" s="15">
        <f>SUM(C3:P6)</f>
        <v>918</v>
      </c>
      <c r="T3" s="17">
        <f>((SUM(C3:P6)/77109)*100000)</f>
        <v>1190.5225071003385</v>
      </c>
      <c r="V3" s="15">
        <v>351</v>
      </c>
      <c r="W3" s="16">
        <v>455.2</v>
      </c>
    </row>
    <row r="4" spans="1:23" ht="15.6" x14ac:dyDescent="0.3">
      <c r="A4" s="18">
        <v>8501</v>
      </c>
      <c r="B4" s="19" t="s">
        <v>7</v>
      </c>
      <c r="C4" s="20">
        <v>4</v>
      </c>
      <c r="D4" s="20">
        <v>11</v>
      </c>
      <c r="E4" s="20">
        <v>11</v>
      </c>
      <c r="F4" s="20">
        <v>12</v>
      </c>
      <c r="G4" s="20">
        <v>16</v>
      </c>
      <c r="H4" s="20">
        <v>21</v>
      </c>
      <c r="I4" s="20">
        <v>1</v>
      </c>
      <c r="J4" s="20">
        <v>10</v>
      </c>
      <c r="K4" s="20">
        <v>15</v>
      </c>
      <c r="L4" s="20">
        <v>30</v>
      </c>
      <c r="M4" s="20">
        <v>26</v>
      </c>
      <c r="N4" s="20">
        <v>31</v>
      </c>
      <c r="O4" s="20">
        <v>19</v>
      </c>
      <c r="P4" s="20">
        <v>14</v>
      </c>
      <c r="Q4" s="21"/>
      <c r="R4" s="22"/>
      <c r="S4" s="21"/>
      <c r="T4" s="23"/>
      <c r="V4" s="21"/>
      <c r="W4" s="22"/>
    </row>
    <row r="5" spans="1:23" ht="15.6" x14ac:dyDescent="0.3">
      <c r="A5" s="18">
        <v>8510</v>
      </c>
      <c r="B5" s="19" t="s">
        <v>8</v>
      </c>
      <c r="C5" s="20">
        <v>1</v>
      </c>
      <c r="D5" s="20">
        <v>2</v>
      </c>
      <c r="E5" s="20">
        <v>8</v>
      </c>
      <c r="F5" s="20">
        <v>4</v>
      </c>
      <c r="G5" s="20">
        <v>21</v>
      </c>
      <c r="H5" s="20">
        <v>23</v>
      </c>
      <c r="I5" s="20">
        <v>2</v>
      </c>
      <c r="J5" s="20">
        <v>7</v>
      </c>
      <c r="K5" s="20">
        <v>23</v>
      </c>
      <c r="L5" s="20">
        <v>19</v>
      </c>
      <c r="M5" s="20">
        <v>23</v>
      </c>
      <c r="N5" s="20">
        <v>21</v>
      </c>
      <c r="O5" s="20">
        <v>15</v>
      </c>
      <c r="P5" s="20">
        <v>8</v>
      </c>
      <c r="Q5" s="21"/>
      <c r="R5" s="22"/>
      <c r="S5" s="21"/>
      <c r="T5" s="23"/>
      <c r="V5" s="21"/>
      <c r="W5" s="22"/>
    </row>
    <row r="6" spans="1:23" ht="16.2" thickBot="1" x14ac:dyDescent="0.35">
      <c r="A6" s="24">
        <v>8511</v>
      </c>
      <c r="B6" s="25" t="s">
        <v>9</v>
      </c>
      <c r="C6" s="26">
        <v>2</v>
      </c>
      <c r="D6" s="26"/>
      <c r="E6" s="26">
        <v>4</v>
      </c>
      <c r="F6" s="26">
        <v>1</v>
      </c>
      <c r="G6" s="26">
        <v>1</v>
      </c>
      <c r="H6" s="26">
        <v>3</v>
      </c>
      <c r="I6" s="26"/>
      <c r="J6" s="26"/>
      <c r="K6" s="26">
        <v>7</v>
      </c>
      <c r="L6" s="26">
        <v>2</v>
      </c>
      <c r="M6" s="26">
        <v>8</v>
      </c>
      <c r="N6" s="26">
        <v>5</v>
      </c>
      <c r="O6" s="26">
        <v>5</v>
      </c>
      <c r="P6" s="26">
        <v>1</v>
      </c>
      <c r="Q6" s="27"/>
      <c r="R6" s="28"/>
      <c r="S6" s="27"/>
      <c r="T6" s="29"/>
      <c r="V6" s="27"/>
      <c r="W6" s="28"/>
    </row>
    <row r="7" spans="1:23" ht="16.2" thickBot="1" x14ac:dyDescent="0.35">
      <c r="A7" s="30">
        <v>8520</v>
      </c>
      <c r="B7" s="31" t="s">
        <v>10</v>
      </c>
      <c r="C7" s="32">
        <v>8</v>
      </c>
      <c r="D7" s="32">
        <v>2</v>
      </c>
      <c r="E7" s="32">
        <v>4</v>
      </c>
      <c r="F7" s="32">
        <v>8</v>
      </c>
      <c r="G7" s="32">
        <v>12</v>
      </c>
      <c r="H7" s="32">
        <v>16</v>
      </c>
      <c r="I7" s="32">
        <v>3</v>
      </c>
      <c r="J7" s="32">
        <v>5</v>
      </c>
      <c r="K7" s="32">
        <v>14</v>
      </c>
      <c r="L7" s="32">
        <v>23</v>
      </c>
      <c r="M7" s="32">
        <v>6</v>
      </c>
      <c r="N7" s="32">
        <v>14</v>
      </c>
      <c r="O7" s="32">
        <v>9</v>
      </c>
      <c r="P7" s="32">
        <v>6</v>
      </c>
      <c r="Q7" s="33">
        <f>SUM(C7:I7)</f>
        <v>53</v>
      </c>
      <c r="R7" s="34">
        <f>((SUM(C7:I7)/13676)*100000)</f>
        <v>387.54021643755482</v>
      </c>
      <c r="S7" s="33">
        <f>SUM(C7:P7)</f>
        <v>130</v>
      </c>
      <c r="T7" s="35">
        <f>((SUM(C7:P7)/13676)*100000)</f>
        <v>950.57034220532319</v>
      </c>
      <c r="V7" s="33">
        <v>49</v>
      </c>
      <c r="W7" s="34">
        <v>358.3</v>
      </c>
    </row>
    <row r="8" spans="1:23" ht="15.6" x14ac:dyDescent="0.3">
      <c r="A8" s="12">
        <v>8530</v>
      </c>
      <c r="B8" s="13" t="s">
        <v>11</v>
      </c>
      <c r="C8" s="14">
        <v>7</v>
      </c>
      <c r="D8" s="14">
        <v>11</v>
      </c>
      <c r="E8" s="14">
        <v>25</v>
      </c>
      <c r="F8" s="14">
        <v>12</v>
      </c>
      <c r="G8" s="14">
        <v>21</v>
      </c>
      <c r="H8" s="14">
        <v>16</v>
      </c>
      <c r="I8" s="14">
        <v>1</v>
      </c>
      <c r="J8" s="14">
        <v>11</v>
      </c>
      <c r="K8" s="14">
        <v>15</v>
      </c>
      <c r="L8" s="14">
        <v>19</v>
      </c>
      <c r="M8" s="14">
        <v>19</v>
      </c>
      <c r="N8" s="14">
        <v>27</v>
      </c>
      <c r="O8" s="14">
        <v>12</v>
      </c>
      <c r="P8" s="14">
        <v>9</v>
      </c>
      <c r="Q8" s="15">
        <f>SUM(C8:I9)</f>
        <v>120</v>
      </c>
      <c r="R8" s="16">
        <f>((SUM(C8:I9)/28502)*100000)</f>
        <v>421.02308609922113</v>
      </c>
      <c r="S8" s="15">
        <f>SUM(C8:P9)</f>
        <v>271</v>
      </c>
      <c r="T8" s="17">
        <f>((SUM(C8:P9)/28502)*100000)</f>
        <v>950.81046944074103</v>
      </c>
      <c r="V8" s="15">
        <v>127</v>
      </c>
      <c r="W8" s="16">
        <v>445.6</v>
      </c>
    </row>
    <row r="9" spans="1:23" ht="16.2" thickBot="1" x14ac:dyDescent="0.35">
      <c r="A9" s="24">
        <v>8531</v>
      </c>
      <c r="B9" s="25" t="s">
        <v>12</v>
      </c>
      <c r="C9" s="26">
        <v>1</v>
      </c>
      <c r="D9" s="26">
        <v>5</v>
      </c>
      <c r="E9" s="26">
        <v>7</v>
      </c>
      <c r="F9" s="26">
        <v>8</v>
      </c>
      <c r="G9" s="26">
        <v>3</v>
      </c>
      <c r="H9" s="26">
        <v>3</v>
      </c>
      <c r="I9" s="26"/>
      <c r="J9" s="26">
        <v>5</v>
      </c>
      <c r="K9" s="26">
        <v>8</v>
      </c>
      <c r="L9" s="26">
        <v>3</v>
      </c>
      <c r="M9" s="26">
        <v>11</v>
      </c>
      <c r="N9" s="26">
        <v>4</v>
      </c>
      <c r="O9" s="26">
        <v>6</v>
      </c>
      <c r="P9" s="26">
        <v>2</v>
      </c>
      <c r="Q9" s="27"/>
      <c r="R9" s="28"/>
      <c r="S9" s="27"/>
      <c r="T9" s="29"/>
      <c r="V9" s="27"/>
      <c r="W9" s="28"/>
    </row>
    <row r="10" spans="1:23" ht="16.2" thickBot="1" x14ac:dyDescent="0.35">
      <c r="A10" s="36">
        <v>8540</v>
      </c>
      <c r="B10" s="37" t="s">
        <v>13</v>
      </c>
      <c r="C10" s="32">
        <v>12</v>
      </c>
      <c r="D10" s="32">
        <v>6</v>
      </c>
      <c r="E10" s="32">
        <v>6</v>
      </c>
      <c r="F10" s="32">
        <v>16</v>
      </c>
      <c r="G10" s="32">
        <v>17</v>
      </c>
      <c r="H10" s="32">
        <v>19</v>
      </c>
      <c r="I10" s="32">
        <v>3</v>
      </c>
      <c r="J10" s="32">
        <v>10</v>
      </c>
      <c r="K10" s="32">
        <v>19</v>
      </c>
      <c r="L10" s="32">
        <v>12</v>
      </c>
      <c r="M10" s="32">
        <v>13</v>
      </c>
      <c r="N10" s="32">
        <v>21</v>
      </c>
      <c r="O10" s="32">
        <v>20</v>
      </c>
      <c r="P10" s="32">
        <v>9</v>
      </c>
      <c r="Q10" s="33">
        <f>SUM(C10:I10)</f>
        <v>79</v>
      </c>
      <c r="R10" s="34">
        <f>((SUM(C10:I10)/12078)*100000)</f>
        <v>654.08180162278529</v>
      </c>
      <c r="S10" s="33">
        <f>SUM(C10:P10)</f>
        <v>183</v>
      </c>
      <c r="T10" s="35">
        <f>((SUM(C10:P10)/12078)*100000)</f>
        <v>1515.1515151515152</v>
      </c>
      <c r="V10" s="33">
        <v>80</v>
      </c>
      <c r="W10" s="34">
        <v>662.4</v>
      </c>
    </row>
    <row r="11" spans="1:23" ht="15.6" x14ac:dyDescent="0.3">
      <c r="A11" s="38">
        <v>8550</v>
      </c>
      <c r="B11" s="39" t="s">
        <v>14</v>
      </c>
      <c r="C11" s="14">
        <v>3</v>
      </c>
      <c r="D11" s="14">
        <v>6</v>
      </c>
      <c r="E11" s="14">
        <v>12</v>
      </c>
      <c r="F11" s="14">
        <v>19</v>
      </c>
      <c r="G11" s="14">
        <v>9</v>
      </c>
      <c r="H11" s="14">
        <v>8</v>
      </c>
      <c r="I11" s="14">
        <v>1</v>
      </c>
      <c r="J11" s="14">
        <v>10</v>
      </c>
      <c r="K11" s="14">
        <v>14</v>
      </c>
      <c r="L11" s="14">
        <v>17</v>
      </c>
      <c r="M11" s="14">
        <v>18</v>
      </c>
      <c r="N11" s="14">
        <v>20</v>
      </c>
      <c r="O11" s="14">
        <v>9</v>
      </c>
      <c r="P11" s="14">
        <v>6</v>
      </c>
      <c r="Q11" s="15">
        <f>SUM(C11:I15)</f>
        <v>92</v>
      </c>
      <c r="R11" s="16">
        <f>((SUM(C11:I15)/24814)*100000)</f>
        <v>370.75844281454016</v>
      </c>
      <c r="S11" s="15">
        <f>SUM(C11:P15)</f>
        <v>256</v>
      </c>
      <c r="T11" s="17">
        <f>((SUM(C11:P15)/24814)*100000)</f>
        <v>1031.6756669621989</v>
      </c>
      <c r="V11" s="15">
        <v>104</v>
      </c>
      <c r="W11" s="16">
        <v>419.1</v>
      </c>
    </row>
    <row r="12" spans="1:23" ht="15.6" x14ac:dyDescent="0.3">
      <c r="A12" s="40">
        <v>8551</v>
      </c>
      <c r="B12" s="41" t="s">
        <v>15</v>
      </c>
      <c r="C12" s="20"/>
      <c r="D12" s="20">
        <v>2</v>
      </c>
      <c r="E12" s="20">
        <v>5</v>
      </c>
      <c r="F12" s="20">
        <v>2</v>
      </c>
      <c r="G12" s="20">
        <v>2</v>
      </c>
      <c r="H12" s="20"/>
      <c r="I12" s="20"/>
      <c r="J12" s="20">
        <v>1</v>
      </c>
      <c r="K12" s="20">
        <v>4</v>
      </c>
      <c r="L12" s="20">
        <v>3</v>
      </c>
      <c r="M12" s="20">
        <v>2</v>
      </c>
      <c r="N12" s="20">
        <v>2</v>
      </c>
      <c r="O12" s="20">
        <v>3</v>
      </c>
      <c r="P12" s="20">
        <v>1</v>
      </c>
      <c r="Q12" s="21"/>
      <c r="R12" s="22"/>
      <c r="S12" s="21"/>
      <c r="T12" s="23"/>
      <c r="V12" s="21"/>
      <c r="W12" s="22"/>
    </row>
    <row r="13" spans="1:23" ht="15.6" x14ac:dyDescent="0.3">
      <c r="A13" s="40">
        <v>8552</v>
      </c>
      <c r="B13" s="41" t="s">
        <v>16</v>
      </c>
      <c r="C13" s="20"/>
      <c r="D13" s="20">
        <v>1</v>
      </c>
      <c r="E13" s="20">
        <v>1</v>
      </c>
      <c r="F13" s="20">
        <v>1</v>
      </c>
      <c r="G13" s="20">
        <v>1</v>
      </c>
      <c r="H13" s="20">
        <v>4</v>
      </c>
      <c r="I13" s="20"/>
      <c r="J13" s="20">
        <v>2</v>
      </c>
      <c r="K13" s="20">
        <v>2</v>
      </c>
      <c r="L13" s="20">
        <v>4</v>
      </c>
      <c r="M13" s="20">
        <v>4</v>
      </c>
      <c r="N13" s="20"/>
      <c r="O13" s="20">
        <v>4</v>
      </c>
      <c r="P13" s="20">
        <v>1</v>
      </c>
      <c r="Q13" s="21"/>
      <c r="R13" s="22"/>
      <c r="S13" s="21"/>
      <c r="T13" s="23"/>
      <c r="V13" s="21"/>
      <c r="W13" s="22"/>
    </row>
    <row r="14" spans="1:23" ht="15.6" x14ac:dyDescent="0.3">
      <c r="A14" s="40">
        <v>8553</v>
      </c>
      <c r="B14" s="41" t="s">
        <v>17</v>
      </c>
      <c r="C14" s="20"/>
      <c r="D14" s="20"/>
      <c r="E14" s="20"/>
      <c r="F14" s="20">
        <v>1</v>
      </c>
      <c r="G14" s="20">
        <v>1</v>
      </c>
      <c r="H14" s="20">
        <v>5</v>
      </c>
      <c r="I14" s="20"/>
      <c r="J14" s="20">
        <v>1</v>
      </c>
      <c r="K14" s="20">
        <v>3</v>
      </c>
      <c r="L14" s="20">
        <v>2</v>
      </c>
      <c r="M14" s="20">
        <v>1</v>
      </c>
      <c r="N14" s="20">
        <v>2</v>
      </c>
      <c r="O14" s="20">
        <v>7</v>
      </c>
      <c r="P14" s="20"/>
      <c r="Q14" s="21"/>
      <c r="R14" s="22"/>
      <c r="S14" s="21"/>
      <c r="T14" s="23"/>
      <c r="V14" s="21"/>
      <c r="W14" s="22"/>
    </row>
    <row r="15" spans="1:23" ht="16.2" thickBot="1" x14ac:dyDescent="0.35">
      <c r="A15" s="42">
        <v>8554</v>
      </c>
      <c r="B15" s="43" t="s">
        <v>18</v>
      </c>
      <c r="C15" s="26">
        <v>1</v>
      </c>
      <c r="D15" s="26">
        <v>3</v>
      </c>
      <c r="E15" s="26">
        <v>1</v>
      </c>
      <c r="F15" s="26">
        <v>1</v>
      </c>
      <c r="G15" s="26"/>
      <c r="H15" s="26">
        <v>2</v>
      </c>
      <c r="I15" s="26"/>
      <c r="J15" s="26">
        <v>2</v>
      </c>
      <c r="K15" s="26">
        <v>2</v>
      </c>
      <c r="L15" s="26">
        <v>4</v>
      </c>
      <c r="M15" s="26"/>
      <c r="N15" s="26">
        <v>7</v>
      </c>
      <c r="O15" s="26">
        <v>5</v>
      </c>
      <c r="P15" s="26">
        <v>1</v>
      </c>
      <c r="Q15" s="27"/>
      <c r="R15" s="28"/>
      <c r="S15" s="27"/>
      <c r="T15" s="29"/>
      <c r="V15" s="27"/>
      <c r="W15" s="28"/>
    </row>
    <row r="16" spans="1:23" ht="16.2" thickBot="1" x14ac:dyDescent="0.35">
      <c r="A16" s="44">
        <v>8560</v>
      </c>
      <c r="B16" s="45" t="s">
        <v>19</v>
      </c>
      <c r="C16" s="32">
        <v>7</v>
      </c>
      <c r="D16" s="32">
        <v>9</v>
      </c>
      <c r="E16" s="32">
        <v>15</v>
      </c>
      <c r="F16" s="32">
        <v>23</v>
      </c>
      <c r="G16" s="32">
        <v>50</v>
      </c>
      <c r="H16" s="32">
        <v>32</v>
      </c>
      <c r="I16" s="32">
        <v>12</v>
      </c>
      <c r="J16" s="32">
        <v>51</v>
      </c>
      <c r="K16" s="32">
        <v>27</v>
      </c>
      <c r="L16" s="32">
        <v>52</v>
      </c>
      <c r="M16" s="32">
        <v>60</v>
      </c>
      <c r="N16" s="32">
        <v>51</v>
      </c>
      <c r="O16" s="32">
        <v>29</v>
      </c>
      <c r="P16" s="32">
        <v>22</v>
      </c>
      <c r="Q16" s="33">
        <f>SUM(C16:I16)</f>
        <v>148</v>
      </c>
      <c r="R16" s="34">
        <f>((SUM(C16:I16)/31579)*100000)</f>
        <v>468.6658855568574</v>
      </c>
      <c r="S16" s="33">
        <f>SUM(C16:P16)</f>
        <v>440</v>
      </c>
      <c r="T16" s="35">
        <f>((SUM(C16:P16)/31579)*100000)</f>
        <v>1393.3310111149815</v>
      </c>
      <c r="V16" s="33">
        <v>142</v>
      </c>
      <c r="W16" s="34">
        <v>449.7</v>
      </c>
    </row>
    <row r="17" spans="1:23" ht="15.6" x14ac:dyDescent="0.3">
      <c r="A17" s="38">
        <v>8570</v>
      </c>
      <c r="B17" s="39" t="s">
        <v>20</v>
      </c>
      <c r="C17" s="14">
        <v>2</v>
      </c>
      <c r="D17" s="14">
        <v>3</v>
      </c>
      <c r="E17" s="14">
        <v>6</v>
      </c>
      <c r="F17" s="14">
        <v>8</v>
      </c>
      <c r="G17" s="14">
        <v>12</v>
      </c>
      <c r="H17" s="14">
        <v>12</v>
      </c>
      <c r="I17" s="14">
        <v>4</v>
      </c>
      <c r="J17" s="14">
        <v>5</v>
      </c>
      <c r="K17" s="14">
        <v>10</v>
      </c>
      <c r="L17" s="14">
        <v>24</v>
      </c>
      <c r="M17" s="14">
        <v>15</v>
      </c>
      <c r="N17" s="14">
        <v>14</v>
      </c>
      <c r="O17" s="14">
        <v>18</v>
      </c>
      <c r="P17" s="14">
        <v>8</v>
      </c>
      <c r="Q17" s="15">
        <f>SUM(C17:I20)</f>
        <v>52</v>
      </c>
      <c r="R17" s="16">
        <f>((SUM(C17:I20)/14781)*100000)</f>
        <v>351.8029903254178</v>
      </c>
      <c r="S17" s="15">
        <f>SUM(C17:P20)</f>
        <v>164</v>
      </c>
      <c r="T17" s="17">
        <f>((SUM(C17:P20)/14781)*100000)</f>
        <v>1109.5325079493946</v>
      </c>
      <c r="V17" s="15">
        <v>62</v>
      </c>
      <c r="W17" s="16">
        <v>419.5</v>
      </c>
    </row>
    <row r="18" spans="1:23" ht="15.6" x14ac:dyDescent="0.3">
      <c r="A18" s="40">
        <v>8572</v>
      </c>
      <c r="B18" s="41" t="s">
        <v>21</v>
      </c>
      <c r="C18" s="20"/>
      <c r="D18" s="20"/>
      <c r="E18" s="20"/>
      <c r="F18" s="20">
        <v>1</v>
      </c>
      <c r="G18" s="20"/>
      <c r="H18" s="20">
        <v>1</v>
      </c>
      <c r="I18" s="20"/>
      <c r="J18" s="20">
        <v>1</v>
      </c>
      <c r="K18" s="20"/>
      <c r="L18" s="20">
        <v>1</v>
      </c>
      <c r="M18" s="20"/>
      <c r="N18" s="20">
        <v>1</v>
      </c>
      <c r="O18" s="20">
        <v>4</v>
      </c>
      <c r="P18" s="20"/>
      <c r="Q18" s="21"/>
      <c r="R18" s="22"/>
      <c r="S18" s="21"/>
      <c r="T18" s="23"/>
      <c r="V18" s="21"/>
      <c r="W18" s="22"/>
    </row>
    <row r="19" spans="1:23" ht="15.6" x14ac:dyDescent="0.3">
      <c r="A19" s="40">
        <v>8573</v>
      </c>
      <c r="B19" s="41" t="s">
        <v>22</v>
      </c>
      <c r="C19" s="20"/>
      <c r="D19" s="20"/>
      <c r="E19" s="20"/>
      <c r="F19" s="20">
        <v>1</v>
      </c>
      <c r="G19" s="20">
        <v>1</v>
      </c>
      <c r="H19" s="20"/>
      <c r="I19" s="20">
        <v>1</v>
      </c>
      <c r="J19" s="20">
        <v>2</v>
      </c>
      <c r="K19" s="20">
        <v>1</v>
      </c>
      <c r="L19" s="20">
        <v>1</v>
      </c>
      <c r="M19" s="20">
        <v>1</v>
      </c>
      <c r="N19" s="20">
        <v>3</v>
      </c>
      <c r="O19" s="20">
        <v>2</v>
      </c>
      <c r="P19" s="20">
        <v>1</v>
      </c>
      <c r="Q19" s="21"/>
      <c r="R19" s="22"/>
      <c r="S19" s="21"/>
      <c r="T19" s="23"/>
      <c r="V19" s="21"/>
      <c r="W19" s="22"/>
    </row>
    <row r="20" spans="1:23" ht="16.2" thickBot="1" x14ac:dyDescent="0.35">
      <c r="A20" s="42">
        <v>8570</v>
      </c>
      <c r="B20" s="43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27"/>
      <c r="T20" s="29"/>
      <c r="V20" s="27"/>
      <c r="W20" s="28"/>
    </row>
    <row r="21" spans="1:23" ht="15.6" x14ac:dyDescent="0.3">
      <c r="A21" s="38">
        <v>8580</v>
      </c>
      <c r="B21" s="39" t="s">
        <v>24</v>
      </c>
      <c r="C21" s="14">
        <v>1</v>
      </c>
      <c r="D21" s="14">
        <v>4</v>
      </c>
      <c r="E21" s="14">
        <v>5</v>
      </c>
      <c r="F21" s="14">
        <v>6</v>
      </c>
      <c r="G21" s="14">
        <v>4</v>
      </c>
      <c r="H21" s="14">
        <v>16</v>
      </c>
      <c r="I21" s="14">
        <v>2</v>
      </c>
      <c r="J21" s="14">
        <v>3</v>
      </c>
      <c r="K21" s="14">
        <v>4</v>
      </c>
      <c r="L21" s="14">
        <v>4</v>
      </c>
      <c r="M21" s="14">
        <v>10</v>
      </c>
      <c r="N21" s="14">
        <v>6</v>
      </c>
      <c r="O21" s="14">
        <v>4</v>
      </c>
      <c r="P21" s="14">
        <v>1</v>
      </c>
      <c r="Q21" s="15">
        <f>SUM(C21:I24)</f>
        <v>46</v>
      </c>
      <c r="R21" s="16">
        <f>((SUM(C21:I24)/10206)*100000)</f>
        <v>450.71526553008033</v>
      </c>
      <c r="S21" s="15">
        <f>SUM(C21:P24)</f>
        <v>97</v>
      </c>
      <c r="T21" s="17">
        <f>((SUM(C21:P24)/10206)*100000)</f>
        <v>950.42132079169119</v>
      </c>
      <c r="V21" s="15">
        <v>47</v>
      </c>
      <c r="W21" s="16">
        <v>460.5</v>
      </c>
    </row>
    <row r="22" spans="1:23" ht="15.6" x14ac:dyDescent="0.3">
      <c r="A22" s="40">
        <v>8581</v>
      </c>
      <c r="B22" s="41" t="s">
        <v>25</v>
      </c>
      <c r="C22" s="20"/>
      <c r="D22" s="20"/>
      <c r="E22" s="20">
        <v>1</v>
      </c>
      <c r="F22" s="20"/>
      <c r="G22" s="20">
        <v>1</v>
      </c>
      <c r="H22" s="20"/>
      <c r="I22" s="20"/>
      <c r="J22" s="20"/>
      <c r="K22" s="20"/>
      <c r="L22" s="20"/>
      <c r="M22" s="20">
        <v>2</v>
      </c>
      <c r="N22" s="20">
        <v>2</v>
      </c>
      <c r="O22" s="20">
        <v>2</v>
      </c>
      <c r="P22" s="20"/>
      <c r="Q22" s="21"/>
      <c r="R22" s="22"/>
      <c r="S22" s="21"/>
      <c r="T22" s="23"/>
      <c r="V22" s="21"/>
      <c r="W22" s="22"/>
    </row>
    <row r="23" spans="1:23" ht="15.6" x14ac:dyDescent="0.3">
      <c r="A23" s="40">
        <v>8582</v>
      </c>
      <c r="B23" s="41" t="s">
        <v>26</v>
      </c>
      <c r="C23" s="20"/>
      <c r="D23" s="20"/>
      <c r="E23" s="20"/>
      <c r="F23" s="20">
        <v>1</v>
      </c>
      <c r="G23" s="20">
        <v>2</v>
      </c>
      <c r="H23" s="20">
        <v>2</v>
      </c>
      <c r="I23" s="20">
        <v>1</v>
      </c>
      <c r="J23" s="20">
        <v>1</v>
      </c>
      <c r="K23" s="20">
        <v>2</v>
      </c>
      <c r="L23" s="20"/>
      <c r="M23" s="20">
        <v>2</v>
      </c>
      <c r="N23" s="20"/>
      <c r="O23" s="20">
        <v>3</v>
      </c>
      <c r="P23" s="20"/>
      <c r="Q23" s="21"/>
      <c r="R23" s="22"/>
      <c r="S23" s="21"/>
      <c r="T23" s="23"/>
      <c r="V23" s="21"/>
      <c r="W23" s="22"/>
    </row>
    <row r="24" spans="1:23" ht="16.2" thickBot="1" x14ac:dyDescent="0.35">
      <c r="A24" s="42">
        <v>8583</v>
      </c>
      <c r="B24" s="43" t="s">
        <v>27</v>
      </c>
      <c r="C24" s="26"/>
      <c r="D24" s="26"/>
      <c r="E24" s="26"/>
      <c r="F24" s="26"/>
      <c r="G24" s="26"/>
      <c r="H24" s="26"/>
      <c r="I24" s="26"/>
      <c r="J24" s="26"/>
      <c r="K24" s="26">
        <v>2</v>
      </c>
      <c r="L24" s="26"/>
      <c r="M24" s="26"/>
      <c r="N24" s="26"/>
      <c r="O24" s="26">
        <v>3</v>
      </c>
      <c r="P24" s="26"/>
      <c r="Q24" s="27"/>
      <c r="R24" s="28"/>
      <c r="S24" s="27"/>
      <c r="T24" s="29"/>
      <c r="V24" s="27"/>
      <c r="W24" s="28"/>
    </row>
    <row r="25" spans="1:23" ht="16.2" thickBot="1" x14ac:dyDescent="0.35">
      <c r="A25" s="36">
        <v>8587</v>
      </c>
      <c r="B25" s="37" t="s">
        <v>28</v>
      </c>
      <c r="C25" s="32"/>
      <c r="D25" s="32">
        <v>1</v>
      </c>
      <c r="E25" s="32">
        <v>2</v>
      </c>
      <c r="F25" s="32">
        <v>1</v>
      </c>
      <c r="G25" s="32">
        <v>2</v>
      </c>
      <c r="H25" s="32">
        <v>2</v>
      </c>
      <c r="I25" s="32"/>
      <c r="J25" s="32">
        <v>2</v>
      </c>
      <c r="K25" s="32">
        <v>2</v>
      </c>
      <c r="L25" s="32">
        <v>6</v>
      </c>
      <c r="M25" s="32">
        <v>4</v>
      </c>
      <c r="N25" s="32">
        <v>7</v>
      </c>
      <c r="O25" s="32">
        <v>3</v>
      </c>
      <c r="P25" s="32"/>
      <c r="Q25" s="33">
        <f>SUM(C25:I25)</f>
        <v>8</v>
      </c>
      <c r="R25" s="34">
        <f>((SUM(C25:I25)/2071)*100000)</f>
        <v>386.28681796233701</v>
      </c>
      <c r="S25" s="33">
        <f>SUM(C25:P25)</f>
        <v>32</v>
      </c>
      <c r="T25" s="35">
        <f>((SUM(C25:P25)/2071)*100000)</f>
        <v>1545.147271849348</v>
      </c>
      <c r="V25" s="33">
        <v>11</v>
      </c>
      <c r="W25" s="34">
        <v>531.1</v>
      </c>
    </row>
    <row r="26" spans="1:23" ht="16.2" thickBot="1" x14ac:dyDescent="0.35">
      <c r="A26" s="36">
        <v>8710</v>
      </c>
      <c r="B26" s="37" t="s">
        <v>29</v>
      </c>
      <c r="C26" s="32">
        <v>1</v>
      </c>
      <c r="D26" s="32">
        <v>8</v>
      </c>
      <c r="E26" s="32">
        <v>7</v>
      </c>
      <c r="F26" s="32">
        <v>10</v>
      </c>
      <c r="G26" s="32">
        <v>9</v>
      </c>
      <c r="H26" s="32">
        <v>11</v>
      </c>
      <c r="I26" s="32">
        <v>1</v>
      </c>
      <c r="J26" s="32">
        <v>10</v>
      </c>
      <c r="K26" s="32">
        <v>21</v>
      </c>
      <c r="L26" s="32">
        <v>14</v>
      </c>
      <c r="M26" s="32">
        <v>12</v>
      </c>
      <c r="N26" s="32">
        <v>16</v>
      </c>
      <c r="O26" s="32">
        <v>15</v>
      </c>
      <c r="P26" s="32">
        <v>6</v>
      </c>
      <c r="Q26" s="33">
        <f>SUM(C26:I26)</f>
        <v>47</v>
      </c>
      <c r="R26" s="34">
        <f>((SUM(C26:I26)/9833)*100000)</f>
        <v>477.98230448489778</v>
      </c>
      <c r="S26" s="33">
        <f>SUM(C26:P26)</f>
        <v>141</v>
      </c>
      <c r="T26" s="35">
        <f>((SUM(C26:P26)/9833)*100000)</f>
        <v>1433.9469134546932</v>
      </c>
      <c r="V26" s="33">
        <v>48</v>
      </c>
      <c r="W26" s="34">
        <v>488.2</v>
      </c>
    </row>
    <row r="27" spans="1:23" ht="15.6" x14ac:dyDescent="0.3">
      <c r="A27" s="38">
        <v>8790</v>
      </c>
      <c r="B27" s="39" t="s">
        <v>30</v>
      </c>
      <c r="C27" s="14">
        <v>6</v>
      </c>
      <c r="D27" s="14">
        <v>14</v>
      </c>
      <c r="E27" s="14">
        <v>10</v>
      </c>
      <c r="F27" s="14">
        <v>19</v>
      </c>
      <c r="G27" s="14">
        <v>25</v>
      </c>
      <c r="H27" s="14">
        <v>29</v>
      </c>
      <c r="I27" s="14">
        <v>9</v>
      </c>
      <c r="J27" s="14">
        <v>20</v>
      </c>
      <c r="K27" s="14">
        <v>44</v>
      </c>
      <c r="L27" s="14">
        <v>40</v>
      </c>
      <c r="M27" s="14">
        <v>28</v>
      </c>
      <c r="N27" s="14">
        <v>38</v>
      </c>
      <c r="O27" s="14">
        <v>44</v>
      </c>
      <c r="P27" s="14">
        <v>15</v>
      </c>
      <c r="Q27" s="15">
        <f>SUM(C27:I30)</f>
        <v>183</v>
      </c>
      <c r="R27" s="16">
        <f>((SUM(C27:I30)/38350)*100000)</f>
        <v>477.18383311603651</v>
      </c>
      <c r="S27" s="15">
        <f>SUM(C27:P30)</f>
        <v>541</v>
      </c>
      <c r="T27" s="17">
        <f>((SUM(C27:P30)/38350)*100000)</f>
        <v>1410.6910039113429</v>
      </c>
      <c r="V27" s="15">
        <v>185</v>
      </c>
      <c r="W27" s="16">
        <v>482.4</v>
      </c>
    </row>
    <row r="28" spans="1:23" ht="15.6" x14ac:dyDescent="0.3">
      <c r="A28" s="40">
        <v>8791</v>
      </c>
      <c r="B28" s="41" t="s">
        <v>31</v>
      </c>
      <c r="C28" s="20">
        <v>3</v>
      </c>
      <c r="D28" s="20">
        <v>3</v>
      </c>
      <c r="E28" s="20">
        <v>1</v>
      </c>
      <c r="F28" s="20">
        <v>4</v>
      </c>
      <c r="G28" s="20">
        <v>6</v>
      </c>
      <c r="H28" s="20">
        <v>8</v>
      </c>
      <c r="I28" s="20">
        <v>3</v>
      </c>
      <c r="J28" s="20">
        <v>6</v>
      </c>
      <c r="K28" s="20">
        <v>4</v>
      </c>
      <c r="L28" s="20">
        <v>3</v>
      </c>
      <c r="M28" s="20">
        <v>11</v>
      </c>
      <c r="N28" s="20">
        <v>8</v>
      </c>
      <c r="O28" s="20">
        <v>3</v>
      </c>
      <c r="P28" s="20">
        <v>3</v>
      </c>
      <c r="Q28" s="21"/>
      <c r="R28" s="22"/>
      <c r="S28" s="21"/>
      <c r="T28" s="23"/>
      <c r="V28" s="21"/>
      <c r="W28" s="22"/>
    </row>
    <row r="29" spans="1:23" ht="15.6" x14ac:dyDescent="0.3">
      <c r="A29" s="40">
        <v>8792</v>
      </c>
      <c r="B29" s="41" t="s">
        <v>32</v>
      </c>
      <c r="C29" s="20">
        <v>3</v>
      </c>
      <c r="D29" s="20">
        <v>5</v>
      </c>
      <c r="E29" s="20">
        <v>2</v>
      </c>
      <c r="F29" s="20">
        <v>1</v>
      </c>
      <c r="G29" s="20">
        <v>1</v>
      </c>
      <c r="H29" s="20">
        <v>2</v>
      </c>
      <c r="I29" s="20">
        <v>3</v>
      </c>
      <c r="J29" s="20">
        <v>6</v>
      </c>
      <c r="K29" s="20">
        <v>14</v>
      </c>
      <c r="L29" s="20">
        <v>11</v>
      </c>
      <c r="M29" s="20">
        <v>7</v>
      </c>
      <c r="N29" s="20">
        <v>6</v>
      </c>
      <c r="O29" s="20">
        <v>8</v>
      </c>
      <c r="P29" s="20">
        <v>5</v>
      </c>
      <c r="Q29" s="21"/>
      <c r="R29" s="22"/>
      <c r="S29" s="21"/>
      <c r="T29" s="23"/>
      <c r="V29" s="21"/>
      <c r="W29" s="22"/>
    </row>
    <row r="30" spans="1:23" ht="16.2" thickBot="1" x14ac:dyDescent="0.35">
      <c r="A30" s="42">
        <v>8793</v>
      </c>
      <c r="B30" s="43" t="s">
        <v>33</v>
      </c>
      <c r="C30" s="26">
        <v>4</v>
      </c>
      <c r="D30" s="26">
        <v>2</v>
      </c>
      <c r="E30" s="26">
        <v>3</v>
      </c>
      <c r="F30" s="26">
        <v>5</v>
      </c>
      <c r="G30" s="26">
        <v>4</v>
      </c>
      <c r="H30" s="26">
        <v>6</v>
      </c>
      <c r="I30" s="26">
        <v>2</v>
      </c>
      <c r="J30" s="26">
        <v>4</v>
      </c>
      <c r="K30" s="26">
        <v>4</v>
      </c>
      <c r="L30" s="26">
        <v>4</v>
      </c>
      <c r="M30" s="26">
        <v>7</v>
      </c>
      <c r="N30" s="26">
        <v>9</v>
      </c>
      <c r="O30" s="26">
        <v>4</v>
      </c>
      <c r="P30" s="26">
        <v>2</v>
      </c>
      <c r="Q30" s="27"/>
      <c r="R30" s="28"/>
      <c r="S30" s="27"/>
      <c r="T30" s="29"/>
      <c r="V30" s="27"/>
      <c r="W30" s="28"/>
    </row>
    <row r="31" spans="1:23" ht="16.2" thickBot="1" x14ac:dyDescent="0.35">
      <c r="A31" s="46">
        <v>8860</v>
      </c>
      <c r="B31" s="47" t="s">
        <v>34</v>
      </c>
      <c r="C31" s="48">
        <v>2</v>
      </c>
      <c r="D31" s="48">
        <v>3</v>
      </c>
      <c r="E31" s="48">
        <v>6</v>
      </c>
      <c r="F31" s="48"/>
      <c r="G31" s="48">
        <v>5</v>
      </c>
      <c r="H31" s="48"/>
      <c r="I31" s="48"/>
      <c r="J31" s="48">
        <v>1</v>
      </c>
      <c r="K31" s="48">
        <v>5</v>
      </c>
      <c r="L31" s="48">
        <v>6</v>
      </c>
      <c r="M31" s="48">
        <v>10</v>
      </c>
      <c r="N31" s="48">
        <v>9</v>
      </c>
      <c r="O31" s="48">
        <v>5</v>
      </c>
      <c r="P31" s="48">
        <v>2</v>
      </c>
      <c r="Q31" s="49">
        <f>SUM(C31:I31)</f>
        <v>16</v>
      </c>
      <c r="R31" s="50">
        <f>((SUM(C31:I31)/5787)*100000)</f>
        <v>276.48176948332468</v>
      </c>
      <c r="S31" s="49">
        <f>SUM(C31:P31)</f>
        <v>54</v>
      </c>
      <c r="T31" s="51">
        <f>((SUM(C31:P31)/5787)*100000)</f>
        <v>933.12597200622088</v>
      </c>
      <c r="V31" s="49">
        <v>32</v>
      </c>
      <c r="W31" s="50">
        <v>553</v>
      </c>
    </row>
    <row r="32" spans="1:23" ht="16.2" thickBot="1" x14ac:dyDescent="0.35">
      <c r="A32" s="44">
        <v>8930</v>
      </c>
      <c r="B32" s="45" t="s">
        <v>35</v>
      </c>
      <c r="C32" s="32">
        <v>14</v>
      </c>
      <c r="D32" s="32">
        <v>14</v>
      </c>
      <c r="E32" s="32">
        <v>20</v>
      </c>
      <c r="F32" s="32">
        <v>23</v>
      </c>
      <c r="G32" s="32">
        <v>52</v>
      </c>
      <c r="H32" s="32">
        <v>31</v>
      </c>
      <c r="I32" s="32">
        <v>18</v>
      </c>
      <c r="J32" s="32">
        <v>78</v>
      </c>
      <c r="K32" s="32">
        <v>50</v>
      </c>
      <c r="L32" s="32">
        <v>59</v>
      </c>
      <c r="M32" s="32">
        <v>66</v>
      </c>
      <c r="N32" s="32">
        <v>69</v>
      </c>
      <c r="O32" s="32">
        <v>62</v>
      </c>
      <c r="P32" s="32">
        <v>29</v>
      </c>
      <c r="Q32" s="33">
        <f>SUM(C32:I32)</f>
        <v>172</v>
      </c>
      <c r="R32" s="34">
        <f>((SUM(C32:I32)/33540)*100000)</f>
        <v>512.82051282051282</v>
      </c>
      <c r="S32" s="33">
        <f>SUM(C32:P32)</f>
        <v>585</v>
      </c>
      <c r="T32" s="35">
        <f>((SUM(C32:P32)/33540)*100000)</f>
        <v>1744.1860465116279</v>
      </c>
      <c r="V32" s="33">
        <v>214</v>
      </c>
      <c r="W32" s="34">
        <v>638</v>
      </c>
    </row>
    <row r="33" spans="1:23" ht="16.2" thickBot="1" x14ac:dyDescent="0.35">
      <c r="A33" s="44">
        <v>8940</v>
      </c>
      <c r="B33" s="45" t="s">
        <v>36</v>
      </c>
      <c r="C33" s="32">
        <v>2</v>
      </c>
      <c r="D33" s="32">
        <v>4</v>
      </c>
      <c r="E33" s="32">
        <v>7</v>
      </c>
      <c r="F33" s="32">
        <v>9</v>
      </c>
      <c r="G33" s="32">
        <v>25</v>
      </c>
      <c r="H33" s="32">
        <v>20</v>
      </c>
      <c r="I33" s="32">
        <v>7</v>
      </c>
      <c r="J33" s="32">
        <v>20</v>
      </c>
      <c r="K33" s="32">
        <v>15</v>
      </c>
      <c r="L33" s="32">
        <v>18</v>
      </c>
      <c r="M33" s="32">
        <v>27</v>
      </c>
      <c r="N33" s="32">
        <v>26</v>
      </c>
      <c r="O33" s="32">
        <v>28</v>
      </c>
      <c r="P33" s="32">
        <v>12</v>
      </c>
      <c r="Q33" s="33">
        <f>SUM(C33:I33)</f>
        <v>74</v>
      </c>
      <c r="R33" s="34">
        <f>((SUM(C33:I33)/18909)*100000)</f>
        <v>391.34803532709293</v>
      </c>
      <c r="S33" s="33">
        <f>SUM(C33:P33)</f>
        <v>220</v>
      </c>
      <c r="T33" s="35">
        <f>((SUM(C33:P33)/18909)*100000)</f>
        <v>1163.4671320535194</v>
      </c>
      <c r="V33" s="33">
        <v>86</v>
      </c>
      <c r="W33" s="34">
        <v>454.8</v>
      </c>
    </row>
    <row r="34" spans="1:23" x14ac:dyDescent="0.3">
      <c r="A34" s="52"/>
      <c r="B34" s="53" t="s">
        <v>37</v>
      </c>
      <c r="C34" s="53">
        <f>SUM(C3:C33)</f>
        <v>90</v>
      </c>
      <c r="D34" s="53">
        <f t="shared" ref="D34:H34" si="0">SUM(D3:D33)</f>
        <v>141</v>
      </c>
      <c r="E34" s="53">
        <f t="shared" si="0"/>
        <v>195</v>
      </c>
      <c r="F34" s="53">
        <f t="shared" si="0"/>
        <v>229</v>
      </c>
      <c r="G34" s="53">
        <f t="shared" si="0"/>
        <v>351</v>
      </c>
      <c r="H34" s="53">
        <f t="shared" si="0"/>
        <v>332</v>
      </c>
      <c r="I34" s="53">
        <f>SUM(I3:I33)</f>
        <v>86</v>
      </c>
      <c r="J34" s="53">
        <f>SUM(J3:J33)</f>
        <v>304</v>
      </c>
      <c r="K34" s="53">
        <f t="shared" ref="K34:O34" si="1">SUM(K3:K33)</f>
        <v>370</v>
      </c>
      <c r="L34" s="53">
        <f t="shared" si="1"/>
        <v>444</v>
      </c>
      <c r="M34" s="53">
        <f t="shared" si="1"/>
        <v>445</v>
      </c>
      <c r="N34" s="53">
        <f t="shared" si="1"/>
        <v>473</v>
      </c>
      <c r="O34" s="53">
        <f t="shared" si="1"/>
        <v>391</v>
      </c>
      <c r="P34" s="53">
        <f>SUM(P3:P33)</f>
        <v>181</v>
      </c>
      <c r="Q34" s="54">
        <f>SUM(Q3:Q33)</f>
        <v>1424</v>
      </c>
      <c r="R34" s="55"/>
      <c r="S34" s="54">
        <f t="shared" ref="S34" si="2">SUM(S3:S33)</f>
        <v>4032</v>
      </c>
      <c r="T34" s="56"/>
      <c r="V34" s="54">
        <f>SUM(V3:V33)</f>
        <v>1538</v>
      </c>
      <c r="W34" s="55"/>
    </row>
    <row r="35" spans="1:23" x14ac:dyDescent="0.3">
      <c r="A35" s="57" t="s">
        <v>38</v>
      </c>
      <c r="B35" s="58"/>
      <c r="C35" s="59">
        <f>SUM(C3:C9)</f>
        <v>29</v>
      </c>
      <c r="D35" s="59">
        <f t="shared" ref="D35:G35" si="3">SUM(D3:D9)</f>
        <v>53</v>
      </c>
      <c r="E35" s="59">
        <f t="shared" si="3"/>
        <v>85</v>
      </c>
      <c r="F35" s="59">
        <f t="shared" si="3"/>
        <v>77</v>
      </c>
      <c r="G35" s="59">
        <f t="shared" si="3"/>
        <v>122</v>
      </c>
      <c r="H35" s="59">
        <f>SUM(H3:H9)</f>
        <v>122</v>
      </c>
      <c r="I35" s="59">
        <f>SUM(I3:I9)</f>
        <v>19</v>
      </c>
      <c r="J35" s="59">
        <f>SUM(J3:J9)</f>
        <v>68</v>
      </c>
      <c r="K35" s="59">
        <f t="shared" ref="K35:N35" si="4">SUM(K3:K9)</f>
        <v>121</v>
      </c>
      <c r="L35" s="59">
        <f t="shared" si="4"/>
        <v>159</v>
      </c>
      <c r="M35" s="59">
        <f t="shared" si="4"/>
        <v>145</v>
      </c>
      <c r="N35" s="59">
        <f t="shared" si="4"/>
        <v>156</v>
      </c>
      <c r="O35" s="59">
        <f>SUM(O3:O9)</f>
        <v>106</v>
      </c>
      <c r="P35" s="59">
        <f>SUM(P3:P9)</f>
        <v>57</v>
      </c>
      <c r="Q35" s="60">
        <f>SUM(Q3:Q9)</f>
        <v>507</v>
      </c>
      <c r="R35" s="55"/>
      <c r="S35" s="60">
        <f t="shared" ref="S35" si="5">SUM(S3:S9)</f>
        <v>1319</v>
      </c>
      <c r="T35" s="61"/>
    </row>
    <row r="36" spans="1:23" x14ac:dyDescent="0.3">
      <c r="A36" s="62" t="s">
        <v>39</v>
      </c>
      <c r="B36" s="63"/>
      <c r="C36" s="59">
        <f>SUM(C10:C15,C17:C30)</f>
        <v>36</v>
      </c>
      <c r="D36" s="59">
        <f t="shared" ref="D36:Q36" si="6">SUM(D10:D15,D17:D30)</f>
        <v>58</v>
      </c>
      <c r="E36" s="59">
        <f t="shared" si="6"/>
        <v>62</v>
      </c>
      <c r="F36" s="59">
        <f t="shared" si="6"/>
        <v>97</v>
      </c>
      <c r="G36" s="59">
        <f t="shared" si="6"/>
        <v>97</v>
      </c>
      <c r="H36" s="59">
        <f t="shared" si="6"/>
        <v>127</v>
      </c>
      <c r="I36" s="59">
        <f t="shared" si="6"/>
        <v>30</v>
      </c>
      <c r="J36" s="59">
        <f>SUM(J10:J15,J17:J30)</f>
        <v>86</v>
      </c>
      <c r="K36" s="59">
        <f t="shared" ref="K36:P36" si="7">SUM(K10:K15,K17:K30)</f>
        <v>152</v>
      </c>
      <c r="L36" s="59">
        <f t="shared" si="7"/>
        <v>150</v>
      </c>
      <c r="M36" s="59">
        <f t="shared" si="7"/>
        <v>137</v>
      </c>
      <c r="N36" s="59">
        <f t="shared" si="7"/>
        <v>162</v>
      </c>
      <c r="O36" s="59">
        <f t="shared" si="7"/>
        <v>161</v>
      </c>
      <c r="P36" s="59">
        <f t="shared" si="7"/>
        <v>59</v>
      </c>
      <c r="Q36" s="64">
        <f t="shared" si="6"/>
        <v>507</v>
      </c>
      <c r="R36" s="55"/>
      <c r="S36" s="64">
        <f t="shared" ref="S36" si="8">SUM(S10:S15,S17:S30)</f>
        <v>1414</v>
      </c>
      <c r="T36" s="61"/>
    </row>
    <row r="37" spans="1:23" x14ac:dyDescent="0.3">
      <c r="A37" s="65" t="s">
        <v>40</v>
      </c>
      <c r="B37" s="66"/>
      <c r="C37" s="59">
        <f>SUM(C32,C33,C16)</f>
        <v>23</v>
      </c>
      <c r="D37" s="59">
        <f t="shared" ref="D37:Q37" si="9">SUM(D32,D33,D16)</f>
        <v>27</v>
      </c>
      <c r="E37" s="59">
        <f t="shared" si="9"/>
        <v>42</v>
      </c>
      <c r="F37" s="59">
        <f t="shared" si="9"/>
        <v>55</v>
      </c>
      <c r="G37" s="59">
        <f t="shared" si="9"/>
        <v>127</v>
      </c>
      <c r="H37" s="59">
        <f t="shared" si="9"/>
        <v>83</v>
      </c>
      <c r="I37" s="59">
        <f t="shared" si="9"/>
        <v>37</v>
      </c>
      <c r="J37" s="59">
        <f>SUM(J32,J33,J16)</f>
        <v>149</v>
      </c>
      <c r="K37" s="59">
        <f t="shared" ref="K37:P37" si="10">SUM(K32,K33,K16)</f>
        <v>92</v>
      </c>
      <c r="L37" s="59">
        <f t="shared" si="10"/>
        <v>129</v>
      </c>
      <c r="M37" s="59">
        <f t="shared" si="10"/>
        <v>153</v>
      </c>
      <c r="N37" s="59">
        <f t="shared" si="10"/>
        <v>146</v>
      </c>
      <c r="O37" s="59">
        <f t="shared" si="10"/>
        <v>119</v>
      </c>
      <c r="P37" s="59">
        <f t="shared" si="10"/>
        <v>63</v>
      </c>
      <c r="Q37" s="67">
        <f t="shared" si="9"/>
        <v>394</v>
      </c>
      <c r="R37" s="55"/>
      <c r="S37" s="67">
        <f t="shared" ref="S37" si="11">SUM(S32,S33,S16)</f>
        <v>1245</v>
      </c>
      <c r="T37" s="61"/>
    </row>
    <row r="38" spans="1:23" ht="15" thickBot="1" x14ac:dyDescent="0.35">
      <c r="T38" s="56"/>
    </row>
    <row r="39" spans="1:23" ht="15" thickBot="1" x14ac:dyDescent="0.35">
      <c r="A39" s="68" t="s">
        <v>41</v>
      </c>
      <c r="B39" s="69"/>
      <c r="C39" s="70">
        <f>((SUM(C34:I34)/321235)*100000)</f>
        <v>443.28918081778141</v>
      </c>
      <c r="D39" s="71"/>
      <c r="T39" s="56"/>
    </row>
    <row r="40" spans="1:23" x14ac:dyDescent="0.3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T40" s="56"/>
    </row>
    <row r="41" spans="1:23" ht="15" thickBot="1" x14ac:dyDescent="0.35">
      <c r="A41" s="73" t="s">
        <v>43</v>
      </c>
      <c r="B41" s="73"/>
      <c r="C41" s="73"/>
      <c r="D41" s="73"/>
      <c r="E41" s="73"/>
      <c r="F41" s="73"/>
      <c r="G41" s="73"/>
      <c r="H41" s="73"/>
      <c r="I41" s="73"/>
      <c r="T41" s="56"/>
    </row>
    <row r="42" spans="1:23" ht="15" thickBot="1" x14ac:dyDescent="0.35">
      <c r="A42" s="68" t="s">
        <v>44</v>
      </c>
      <c r="B42" s="74"/>
      <c r="C42" s="75">
        <f>((SUM(C34:P34)/321235)*100000)</f>
        <v>1255.155882764954</v>
      </c>
      <c r="D42" s="76"/>
      <c r="T42" s="56"/>
    </row>
    <row r="43" spans="1:23" x14ac:dyDescent="0.3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56"/>
    </row>
    <row r="44" spans="1:23" x14ac:dyDescent="0.3">
      <c r="A44" s="73" t="s">
        <v>46</v>
      </c>
      <c r="B44" s="73"/>
      <c r="C44" s="73"/>
      <c r="D44" s="73"/>
      <c r="E44" s="73"/>
      <c r="F44" s="73"/>
      <c r="G44" s="73"/>
      <c r="H44" s="73"/>
      <c r="I44" s="7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3" x14ac:dyDescent="0.3">
      <c r="A45" s="78" t="s">
        <v>47</v>
      </c>
      <c r="B45" s="78"/>
      <c r="C45" s="79">
        <v>44142</v>
      </c>
      <c r="D45" s="79">
        <v>44141</v>
      </c>
      <c r="E45" s="79">
        <v>44140</v>
      </c>
      <c r="F45" s="79">
        <v>44139</v>
      </c>
      <c r="G45" s="79">
        <v>44138</v>
      </c>
      <c r="H45" s="79">
        <v>44137</v>
      </c>
      <c r="I45" s="79">
        <v>44136</v>
      </c>
      <c r="J45" s="79">
        <v>44135</v>
      </c>
      <c r="K45" s="79">
        <v>44134</v>
      </c>
      <c r="L45" s="79">
        <v>44133</v>
      </c>
      <c r="M45" s="79">
        <v>44132</v>
      </c>
      <c r="N45" s="79">
        <v>44131</v>
      </c>
      <c r="O45" s="79">
        <v>44130</v>
      </c>
      <c r="P45" s="79">
        <v>44129</v>
      </c>
      <c r="Q45" s="80"/>
      <c r="R45" s="80"/>
      <c r="S45" s="80"/>
      <c r="T45" s="56"/>
    </row>
    <row r="46" spans="1:23" x14ac:dyDescent="0.3">
      <c r="A46" s="59" t="s">
        <v>48</v>
      </c>
      <c r="B46" s="81" t="s">
        <v>49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0"/>
      <c r="R46" s="80"/>
      <c r="S46" s="80"/>
      <c r="T46" s="56"/>
    </row>
    <row r="47" spans="1:23" x14ac:dyDescent="0.3">
      <c r="A47" s="59" t="s">
        <v>48</v>
      </c>
      <c r="B47" s="81" t="s">
        <v>50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0"/>
      <c r="R47" s="80"/>
      <c r="S47" s="80"/>
      <c r="T47" s="56"/>
    </row>
    <row r="48" spans="1:23" x14ac:dyDescent="0.3">
      <c r="A48" s="59" t="s">
        <v>48</v>
      </c>
      <c r="B48" s="81" t="s">
        <v>51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0"/>
      <c r="R48" s="80"/>
      <c r="S48" s="80"/>
      <c r="T48" s="56"/>
    </row>
    <row r="49" spans="1:20" x14ac:dyDescent="0.3">
      <c r="A49" s="59" t="s">
        <v>48</v>
      </c>
      <c r="B49" s="81" t="s">
        <v>52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0"/>
      <c r="R49" s="80"/>
      <c r="S49" s="80"/>
      <c r="T49" s="56"/>
    </row>
    <row r="50" spans="1:20" x14ac:dyDescent="0.3">
      <c r="A50" s="59" t="s">
        <v>48</v>
      </c>
      <c r="B50" s="81" t="s">
        <v>53</v>
      </c>
      <c r="C50" s="84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0"/>
      <c r="R50" s="80"/>
      <c r="S50" s="80"/>
      <c r="T50" s="56"/>
    </row>
    <row r="51" spans="1:20" x14ac:dyDescent="0.3">
      <c r="A51" s="59" t="s">
        <v>48</v>
      </c>
      <c r="B51" s="81" t="s">
        <v>54</v>
      </c>
      <c r="C51" s="85"/>
      <c r="D51" s="85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0"/>
      <c r="R51" s="80"/>
      <c r="S51" s="80"/>
      <c r="T51" s="56"/>
    </row>
    <row r="52" spans="1:20" x14ac:dyDescent="0.3">
      <c r="A52" s="59" t="s">
        <v>48</v>
      </c>
      <c r="B52" s="81" t="s">
        <v>55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0"/>
      <c r="R52" s="80"/>
      <c r="S52" s="80"/>
      <c r="T52" s="56"/>
    </row>
    <row r="53" spans="1:20" x14ac:dyDescent="0.3">
      <c r="A53" s="59" t="s">
        <v>48</v>
      </c>
      <c r="B53" s="81" t="s">
        <v>56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0"/>
      <c r="R53" s="80"/>
      <c r="S53" s="80"/>
      <c r="T53" s="56"/>
    </row>
    <row r="54" spans="1:20" x14ac:dyDescent="0.3">
      <c r="A54" s="59" t="s">
        <v>48</v>
      </c>
      <c r="B54" s="81" t="s">
        <v>57</v>
      </c>
      <c r="C54" s="8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0"/>
      <c r="R54" s="80"/>
      <c r="S54" s="80"/>
      <c r="T54" s="56"/>
    </row>
    <row r="55" spans="1:20" x14ac:dyDescent="0.3">
      <c r="A55" s="87" t="s">
        <v>48</v>
      </c>
      <c r="B55" s="88" t="s">
        <v>58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56"/>
      <c r="R55" s="56"/>
      <c r="S55" s="56"/>
      <c r="T55" s="56"/>
    </row>
  </sheetData>
  <sheetProtection algorithmName="SHA-512" hashValue="wLKnE8o0OjQhccLmJOvJ80KlQgw1fMGKAzGqatUsjg/kuTXe3CNuzzB72ixz6T2R/jQUx6ZmpYnPYgFKVhSwYQ==" saltValue="Cp6WZSVSONhyE5ioUJx91A==" spinCount="100000" sheet="1" objects="1" scenarios="1"/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8" ma:contentTypeDescription="Een nieuw document maken." ma:contentTypeScope="" ma:versionID="3b705df185d1547d22b1f4d76bdae54e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8caf4f49fca75aad43e632244c78563b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FA2112-28F2-49F3-B887-0037532B1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F56BCC-76B1-4389-B6A4-86B8D8E84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38DA89-EC9F-4CC2-B6BD-2956CDCA038A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b6fe1229-6e06-4777-9c72-dc9669bb208e"/>
    <ds:schemaRef ds:uri="85d749f5-66d7-4ab1-9393-1a36431664cc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2020-11-08T12:31:01Z</dcterms:created>
  <dcterms:modified xsi:type="dcterms:W3CDTF">2020-11-08T12:31:39Z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