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leiedal.sharepoint.com/sites/Contactopsporing/Gedeelde documenten/General/cijfermonitoring/Dagelijkse update/"/>
    </mc:Choice>
  </mc:AlternateContent>
  <bookViews>
    <workbookView xWindow="0" yWindow="0" windowWidth="23040" windowHeight="9492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6" i="1" l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C41" i="1" s="1"/>
  <c r="T32" i="1"/>
  <c r="S32" i="1"/>
  <c r="R32" i="1"/>
  <c r="Q32" i="1"/>
  <c r="T31" i="1"/>
  <c r="S31" i="1"/>
  <c r="S36" i="1" s="1"/>
  <c r="R31" i="1"/>
  <c r="Q31" i="1"/>
  <c r="Q36" i="1" s="1"/>
  <c r="T30" i="1"/>
  <c r="S30" i="1"/>
  <c r="R30" i="1"/>
  <c r="Q30" i="1"/>
  <c r="T26" i="1"/>
  <c r="S26" i="1"/>
  <c r="R26" i="1"/>
  <c r="Q26" i="1"/>
  <c r="T25" i="1"/>
  <c r="S25" i="1"/>
  <c r="R25" i="1"/>
  <c r="Q25" i="1"/>
  <c r="T24" i="1"/>
  <c r="S24" i="1"/>
  <c r="R24" i="1"/>
  <c r="Q24" i="1"/>
  <c r="T20" i="1"/>
  <c r="S20" i="1"/>
  <c r="R20" i="1"/>
  <c r="Q20" i="1"/>
  <c r="T16" i="1"/>
  <c r="S16" i="1"/>
  <c r="R16" i="1"/>
  <c r="Q16" i="1"/>
  <c r="T15" i="1"/>
  <c r="S15" i="1"/>
  <c r="R15" i="1"/>
  <c r="Q15" i="1"/>
  <c r="T10" i="1"/>
  <c r="S10" i="1"/>
  <c r="R10" i="1"/>
  <c r="Q10" i="1"/>
  <c r="T9" i="1"/>
  <c r="S9" i="1"/>
  <c r="S35" i="1" s="1"/>
  <c r="R9" i="1"/>
  <c r="Q9" i="1"/>
  <c r="T7" i="1"/>
  <c r="S7" i="1"/>
  <c r="R7" i="1"/>
  <c r="Q7" i="1"/>
  <c r="T6" i="1"/>
  <c r="S6" i="1"/>
  <c r="R6" i="1"/>
  <c r="Q6" i="1"/>
  <c r="T2" i="1"/>
  <c r="S2" i="1"/>
  <c r="S33" i="1" s="1"/>
  <c r="R2" i="1"/>
  <c r="Q2" i="1"/>
  <c r="S34" i="1" l="1"/>
  <c r="C38" i="1"/>
</calcChain>
</file>

<file path=xl/sharedStrings.xml><?xml version="1.0" encoding="utf-8"?>
<sst xmlns="http://schemas.openxmlformats.org/spreadsheetml/2006/main" count="66" uniqueCount="57">
  <si>
    <t>Som
(7 dagen)</t>
  </si>
  <si>
    <t>Risicoëfficiënt**
Lokale Besturen  (7 dagen)</t>
  </si>
  <si>
    <t>Som 
(14 dagen)</t>
  </si>
  <si>
    <t>Risicocoëfficiënt** 
WZC (14 dagen)</t>
  </si>
  <si>
    <t>Kortrijk</t>
  </si>
  <si>
    <t>Bissegem, Heule</t>
  </si>
  <si>
    <t>Bellegem, Kooigem, Marke, Rollegem</t>
  </si>
  <si>
    <t>Aalbeke</t>
  </si>
  <si>
    <t>Kuurne</t>
  </si>
  <si>
    <t>Harelbeke</t>
  </si>
  <si>
    <t>Bavikhove, Hulste</t>
  </si>
  <si>
    <t>Deerlijk</t>
  </si>
  <si>
    <t>Zwevegem</t>
  </si>
  <si>
    <t>Heestert</t>
  </si>
  <si>
    <t>Moen</t>
  </si>
  <si>
    <t>Otegem</t>
  </si>
  <si>
    <t>Sint-Denijs</t>
  </si>
  <si>
    <t>Wevelgem, Gullegem, Moorsele</t>
  </si>
  <si>
    <t>Anzegem, Vichte</t>
  </si>
  <si>
    <t>Kaster</t>
  </si>
  <si>
    <t>Tiegem</t>
  </si>
  <si>
    <t>Gijzelbrechtegem, Ingooigem</t>
  </si>
  <si>
    <t>Avelgem</t>
  </si>
  <si>
    <t>Kerkhove, Waarmaarde</t>
  </si>
  <si>
    <t>Outrijve</t>
  </si>
  <si>
    <t>Bossuit</t>
  </si>
  <si>
    <t>Spiere-Helkijn</t>
  </si>
  <si>
    <t>Wielsbeke, Ooigem, Sint-Baafs-Vijve</t>
  </si>
  <si>
    <t>Waregem</t>
  </si>
  <si>
    <t>Beveren-Leie</t>
  </si>
  <si>
    <t>Desselgem</t>
  </si>
  <si>
    <t>Sint-Eloois-Vijve</t>
  </si>
  <si>
    <t>Lendelede</t>
  </si>
  <si>
    <t>Menen, Rekkem, Lauwe</t>
  </si>
  <si>
    <t>Wervik-Geluwe</t>
  </si>
  <si>
    <t xml:space="preserve">Totaal </t>
  </si>
  <si>
    <t>Totaal ELZ Kortrijk</t>
  </si>
  <si>
    <t>Totaal ELZ Waregem</t>
  </si>
  <si>
    <t>Totaal ELZ Menen</t>
  </si>
  <si>
    <t>Risicocoëfficiënt** Regio ZWVL (Lokaal bestuur)</t>
  </si>
  <si>
    <t>*De risicocoëfficiënt wordt berekend op basis van het aantal nieuwe gevallen de voorbij 7 dagen uitgedrukt per 100.000 inwoners</t>
  </si>
  <si>
    <t>**vanaf 20,01 wordt er gesproken van overschrijding van de risicogrens</t>
  </si>
  <si>
    <t>Risicocoëfficiënt** Regio ZWVL (WZC)</t>
  </si>
  <si>
    <t>*De risicocoëfficiënt wordt berekend op basis van het aantal nieuwe gevallen de voorbij 14 dagen uitgedrukt per 100.000 inwoners</t>
  </si>
  <si>
    <t>**vanaf 50,01 wordt er gesproken van overschrijding van de risicogrens</t>
  </si>
  <si>
    <t>Overzicht labo's (groen = gegevens ontvangen)</t>
  </si>
  <si>
    <t>Labo</t>
  </si>
  <si>
    <t>Bruyland</t>
  </si>
  <si>
    <t>Declerck</t>
  </si>
  <si>
    <t>Maenhout</t>
  </si>
  <si>
    <t>Medina</t>
  </si>
  <si>
    <t>Van Poucke</t>
  </si>
  <si>
    <t>AZ Delta</t>
  </si>
  <si>
    <t>AZ Groeninge</t>
  </si>
  <si>
    <t>ZH Waregem</t>
  </si>
  <si>
    <t>Nuytinck</t>
  </si>
  <si>
    <t>CRI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</si>
</sst>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" fontId="4" fillId="0" borderId="3" xfId="0" applyNumberFormat="1" applyFont="1" applyBorder="1" applyAlignment="1">
      <alignment horizontal="center"/>
    </xf>
    <xf numFmtId="16" fontId="4" fillId="0" borderId="4" xfId="0" applyNumberFormat="1" applyFont="1" applyBorder="1" applyAlignment="1">
      <alignment horizontal="center"/>
    </xf>
    <xf numFmtId="16" fontId="2" fillId="0" borderId="4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2" borderId="5" xfId="0" applyFont="1" applyFill="1" applyBorder="1"/>
    <xf numFmtId="0" fontId="3" fillId="2" borderId="6" xfId="0" applyFont="1" applyFill="1" applyBorder="1"/>
    <xf numFmtId="0" fontId="1" fillId="0" borderId="7" xfId="0" applyFont="1" applyBorder="1"/>
    <xf numFmtId="0" fontId="4" fillId="0" borderId="7" xfId="0" applyFont="1" applyBorder="1"/>
    <xf numFmtId="0" fontId="2" fillId="3" borderId="8" xfId="0" applyFont="1" applyFill="1" applyBorder="1" applyAlignment="1">
      <alignment horizontal="center" vertical="center"/>
    </xf>
    <xf numFmtId="2" fontId="2" fillId="4" borderId="8" xfId="0" applyNumberFormat="1" applyFont="1" applyFill="1" applyBorder="1" applyAlignment="1">
      <alignment horizontal="center" vertical="center"/>
    </xf>
    <xf numFmtId="2" fontId="2" fillId="4" borderId="9" xfId="0" applyNumberFormat="1" applyFont="1" applyFill="1" applyBorder="1" applyAlignment="1">
      <alignment horizontal="center" vertical="center"/>
    </xf>
    <xf numFmtId="0" fontId="3" fillId="2" borderId="10" xfId="0" applyFont="1" applyFill="1" applyBorder="1"/>
    <xf numFmtId="0" fontId="3" fillId="2" borderId="11" xfId="0" applyFont="1" applyFill="1" applyBorder="1"/>
    <xf numFmtId="0" fontId="1" fillId="0" borderId="12" xfId="0" applyFont="1" applyBorder="1"/>
    <xf numFmtId="0" fontId="4" fillId="0" borderId="12" xfId="0" applyFont="1" applyBorder="1"/>
    <xf numFmtId="0" fontId="2" fillId="3" borderId="3" xfId="0" applyFont="1" applyFill="1" applyBorder="1" applyAlignment="1">
      <alignment horizontal="center" vertical="center"/>
    </xf>
    <xf numFmtId="2" fontId="2" fillId="4" borderId="3" xfId="0" applyNumberFormat="1" applyFont="1" applyFill="1" applyBorder="1" applyAlignment="1">
      <alignment horizontal="center" vertical="center"/>
    </xf>
    <xf numFmtId="2" fontId="2" fillId="4" borderId="13" xfId="0" applyNumberFormat="1" applyFont="1" applyFill="1" applyBorder="1" applyAlignment="1">
      <alignment horizontal="center" vertical="center"/>
    </xf>
    <xf numFmtId="0" fontId="3" fillId="2" borderId="14" xfId="0" applyFont="1" applyFill="1" applyBorder="1"/>
    <xf numFmtId="0" fontId="3" fillId="2" borderId="15" xfId="0" applyFont="1" applyFill="1" applyBorder="1"/>
    <xf numFmtId="0" fontId="4" fillId="0" borderId="16" xfId="0" applyFont="1" applyBorder="1"/>
    <xf numFmtId="0" fontId="2" fillId="3" borderId="17" xfId="0" applyFont="1" applyFill="1" applyBorder="1" applyAlignment="1">
      <alignment horizontal="center" vertical="center"/>
    </xf>
    <xf numFmtId="2" fontId="2" fillId="4" borderId="17" xfId="0" applyNumberFormat="1" applyFont="1" applyFill="1" applyBorder="1" applyAlignment="1">
      <alignment horizontal="center" vertical="center"/>
    </xf>
    <xf numFmtId="2" fontId="2" fillId="4" borderId="18" xfId="0" applyNumberFormat="1" applyFont="1" applyFill="1" applyBorder="1" applyAlignment="1">
      <alignment horizontal="center" vertical="center"/>
    </xf>
    <xf numFmtId="0" fontId="3" fillId="2" borderId="19" xfId="0" applyFont="1" applyFill="1" applyBorder="1"/>
    <xf numFmtId="0" fontId="3" fillId="2" borderId="20" xfId="0" applyFont="1" applyFill="1" applyBorder="1"/>
    <xf numFmtId="0" fontId="4" fillId="0" borderId="21" xfId="0" applyFont="1" applyBorder="1"/>
    <xf numFmtId="0" fontId="1" fillId="0" borderId="21" xfId="0" applyFont="1" applyBorder="1"/>
    <xf numFmtId="0" fontId="2" fillId="3" borderId="21" xfId="0" applyFont="1" applyFill="1" applyBorder="1" applyAlignment="1">
      <alignment horizontal="center" vertical="center"/>
    </xf>
    <xf numFmtId="2" fontId="2" fillId="4" borderId="21" xfId="0" applyNumberFormat="1" applyFont="1" applyFill="1" applyBorder="1" applyAlignment="1">
      <alignment horizontal="center" vertical="center"/>
    </xf>
    <xf numFmtId="2" fontId="2" fillId="4" borderId="22" xfId="0" applyNumberFormat="1" applyFont="1" applyFill="1" applyBorder="1" applyAlignment="1">
      <alignment horizontal="center" vertical="center"/>
    </xf>
    <xf numFmtId="0" fontId="3" fillId="5" borderId="19" xfId="0" applyFont="1" applyFill="1" applyBorder="1"/>
    <xf numFmtId="0" fontId="3" fillId="5" borderId="20" xfId="0" applyFont="1" applyFill="1" applyBorder="1"/>
    <xf numFmtId="0" fontId="3" fillId="5" borderId="5" xfId="0" applyFont="1" applyFill="1" applyBorder="1"/>
    <xf numFmtId="0" fontId="3" fillId="5" borderId="6" xfId="0" applyFont="1" applyFill="1" applyBorder="1"/>
    <xf numFmtId="0" fontId="3" fillId="5" borderId="10" xfId="0" applyFont="1" applyFill="1" applyBorder="1"/>
    <xf numFmtId="0" fontId="3" fillId="5" borderId="11" xfId="0" applyFont="1" applyFill="1" applyBorder="1"/>
    <xf numFmtId="0" fontId="3" fillId="5" borderId="14" xfId="0" applyFont="1" applyFill="1" applyBorder="1"/>
    <xf numFmtId="0" fontId="3" fillId="5" borderId="15" xfId="0" applyFont="1" applyFill="1" applyBorder="1"/>
    <xf numFmtId="0" fontId="3" fillId="6" borderId="19" xfId="0" applyFont="1" applyFill="1" applyBorder="1"/>
    <xf numFmtId="0" fontId="3" fillId="6" borderId="20" xfId="0" applyFont="1" applyFill="1" applyBorder="1"/>
    <xf numFmtId="0" fontId="3" fillId="0" borderId="19" xfId="0" applyFont="1" applyBorder="1"/>
    <xf numFmtId="0" fontId="3" fillId="0" borderId="6" xfId="0" applyFont="1" applyBorder="1"/>
    <xf numFmtId="0" fontId="4" fillId="0" borderId="8" xfId="0" applyFont="1" applyBorder="1"/>
    <xf numFmtId="0" fontId="2" fillId="3" borderId="8" xfId="0" applyFont="1" applyFill="1" applyBorder="1" applyAlignment="1">
      <alignment horizontal="center" vertical="center"/>
    </xf>
    <xf numFmtId="2" fontId="2" fillId="4" borderId="8" xfId="0" applyNumberFormat="1" applyFont="1" applyFill="1" applyBorder="1" applyAlignment="1">
      <alignment horizontal="center" vertical="center"/>
    </xf>
    <xf numFmtId="2" fontId="2" fillId="4" borderId="9" xfId="0" applyNumberFormat="1" applyFont="1" applyFill="1" applyBorder="1" applyAlignment="1">
      <alignment horizontal="center" vertical="center"/>
    </xf>
    <xf numFmtId="0" fontId="0" fillId="3" borderId="23" xfId="0" applyFill="1" applyBorder="1"/>
    <xf numFmtId="0" fontId="2" fillId="3" borderId="23" xfId="0" applyFont="1" applyFill="1" applyBorder="1"/>
    <xf numFmtId="0" fontId="2" fillId="3" borderId="2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2" borderId="24" xfId="0" applyFont="1" applyFill="1" applyBorder="1" applyAlignment="1">
      <alignment horizontal="right"/>
    </xf>
    <xf numFmtId="0" fontId="2" fillId="2" borderId="25" xfId="0" applyFont="1" applyFill="1" applyBorder="1" applyAlignment="1">
      <alignment horizontal="right"/>
    </xf>
    <xf numFmtId="0" fontId="0" fillId="0" borderId="26" xfId="0" applyBorder="1"/>
    <xf numFmtId="0" fontId="2" fillId="2" borderId="26" xfId="0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2" fillId="5" borderId="24" xfId="0" applyFont="1" applyFill="1" applyBorder="1" applyAlignment="1">
      <alignment horizontal="right"/>
    </xf>
    <xf numFmtId="0" fontId="2" fillId="5" borderId="25" xfId="0" applyFont="1" applyFill="1" applyBorder="1" applyAlignment="1">
      <alignment horizontal="right"/>
    </xf>
    <xf numFmtId="0" fontId="2" fillId="5" borderId="26" xfId="0" applyFont="1" applyFill="1" applyBorder="1" applyAlignment="1">
      <alignment horizontal="center" vertical="center"/>
    </xf>
    <xf numFmtId="0" fontId="2" fillId="6" borderId="24" xfId="0" applyFont="1" applyFill="1" applyBorder="1" applyAlignment="1">
      <alignment horizontal="right"/>
    </xf>
    <xf numFmtId="0" fontId="2" fillId="6" borderId="25" xfId="0" applyFont="1" applyFill="1" applyBorder="1" applyAlignment="1">
      <alignment horizontal="right"/>
    </xf>
    <xf numFmtId="0" fontId="2" fillId="6" borderId="26" xfId="0" applyFont="1" applyFill="1" applyBorder="1" applyAlignment="1">
      <alignment horizontal="center" vertical="center"/>
    </xf>
    <xf numFmtId="0" fontId="2" fillId="7" borderId="19" xfId="0" applyFont="1" applyFill="1" applyBorder="1" applyAlignment="1">
      <alignment horizontal="center"/>
    </xf>
    <xf numFmtId="0" fontId="2" fillId="7" borderId="27" xfId="0" applyFont="1" applyFill="1" applyBorder="1" applyAlignment="1">
      <alignment horizontal="center"/>
    </xf>
    <xf numFmtId="2" fontId="2" fillId="0" borderId="28" xfId="0" applyNumberFormat="1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Border="1" applyAlignment="1">
      <alignment horizontal="left"/>
    </xf>
    <xf numFmtId="0" fontId="2" fillId="7" borderId="29" xfId="0" applyFont="1" applyFill="1" applyBorder="1" applyAlignment="1">
      <alignment horizontal="center"/>
    </xf>
    <xf numFmtId="2" fontId="2" fillId="4" borderId="19" xfId="0" applyNumberFormat="1" applyFont="1" applyFill="1" applyBorder="1" applyAlignment="1">
      <alignment horizontal="center"/>
    </xf>
    <xf numFmtId="2" fontId="2" fillId="4" borderId="29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2" fillId="0" borderId="26" xfId="0" applyFont="1" applyBorder="1" applyAlignment="1">
      <alignment horizontal="center"/>
    </xf>
    <xf numFmtId="16" fontId="0" fillId="0" borderId="26" xfId="0" applyNumberFormat="1" applyBorder="1" applyAlignment="1">
      <alignment horizontal="center"/>
    </xf>
    <xf numFmtId="16" fontId="2" fillId="0" borderId="0" xfId="0" applyNumberFormat="1" applyFont="1" applyBorder="1" applyAlignment="1">
      <alignment horizontal="center"/>
    </xf>
    <xf numFmtId="0" fontId="4" fillId="0" borderId="26" xfId="0" applyFont="1" applyBorder="1"/>
    <xf numFmtId="0" fontId="4" fillId="8" borderId="26" xfId="0" applyFont="1" applyFill="1" applyBorder="1"/>
    <xf numFmtId="0" fontId="0" fillId="8" borderId="26" xfId="0" applyFill="1" applyBorder="1"/>
    <xf numFmtId="0" fontId="1" fillId="8" borderId="26" xfId="0" applyFont="1" applyFill="1" applyBorder="1"/>
    <xf numFmtId="0" fontId="0" fillId="0" borderId="26" xfId="0" applyFill="1" applyBorder="1"/>
    <xf numFmtId="0" fontId="4" fillId="0" borderId="26" xfId="0" applyFont="1" applyFill="1" applyBorder="1"/>
  </cellXfs>
  <cellStyles count="1">
    <cellStyle name="Standaard" xfId="0" builtinId="0"/>
  </cellStyles>
  <dxfs count="5"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ont>
        <b/>
        <i val="0"/>
        <color theme="1"/>
      </font>
      <fill>
        <patternFill>
          <bgColor rgb="FFFFFF66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"/>
  <sheetViews>
    <sheetView tabSelected="1" workbookViewId="0">
      <selection activeCell="E4" sqref="E4"/>
    </sheetView>
  </sheetViews>
  <sheetFormatPr defaultRowHeight="14.4" x14ac:dyDescent="0.3"/>
  <cols>
    <col min="2" max="2" width="39" bestFit="1" customWidth="1"/>
    <col min="3" max="16" width="8.6640625" customWidth="1"/>
    <col min="17" max="17" width="11" customWidth="1"/>
    <col min="18" max="18" width="16.6640625" customWidth="1"/>
    <col min="19" max="19" width="12" customWidth="1"/>
    <col min="20" max="20" width="18.5546875" customWidth="1"/>
  </cols>
  <sheetData>
    <row r="1" spans="1:20" ht="43.8" thickBot="1" x14ac:dyDescent="0.35">
      <c r="A1" s="1"/>
      <c r="B1" s="2"/>
      <c r="C1" s="3">
        <v>44116</v>
      </c>
      <c r="D1" s="3">
        <v>44115</v>
      </c>
      <c r="E1" s="4">
        <v>44114</v>
      </c>
      <c r="F1" s="3">
        <v>44113</v>
      </c>
      <c r="G1" s="3">
        <v>44112</v>
      </c>
      <c r="H1" s="3">
        <v>44111</v>
      </c>
      <c r="I1" s="3">
        <v>44110</v>
      </c>
      <c r="J1" s="3">
        <v>44109</v>
      </c>
      <c r="K1" s="3">
        <v>44108</v>
      </c>
      <c r="L1" s="3">
        <v>44107</v>
      </c>
      <c r="M1" s="3">
        <v>44106</v>
      </c>
      <c r="N1" s="3">
        <v>44105</v>
      </c>
      <c r="O1" s="3">
        <v>44104</v>
      </c>
      <c r="P1" s="3">
        <v>44103</v>
      </c>
      <c r="Q1" s="5" t="s">
        <v>0</v>
      </c>
      <c r="R1" s="5" t="s">
        <v>1</v>
      </c>
      <c r="S1" s="5" t="s">
        <v>2</v>
      </c>
      <c r="T1" s="6" t="s">
        <v>3</v>
      </c>
    </row>
    <row r="2" spans="1:20" ht="15.6" x14ac:dyDescent="0.3">
      <c r="A2" s="7">
        <v>8500</v>
      </c>
      <c r="B2" s="8" t="s">
        <v>4</v>
      </c>
      <c r="C2" s="9">
        <v>21</v>
      </c>
      <c r="D2" s="9">
        <v>3</v>
      </c>
      <c r="E2" s="10">
        <v>15</v>
      </c>
      <c r="F2" s="10">
        <v>5</v>
      </c>
      <c r="G2" s="10">
        <v>17</v>
      </c>
      <c r="H2" s="10">
        <v>10</v>
      </c>
      <c r="I2" s="10">
        <v>15</v>
      </c>
      <c r="J2" s="10">
        <v>5</v>
      </c>
      <c r="K2" s="10">
        <v>3</v>
      </c>
      <c r="L2" s="10">
        <v>13</v>
      </c>
      <c r="M2" s="10">
        <v>10</v>
      </c>
      <c r="N2" s="10">
        <v>13</v>
      </c>
      <c r="O2" s="10">
        <v>8</v>
      </c>
      <c r="P2" s="10">
        <v>12</v>
      </c>
      <c r="Q2" s="11">
        <f>SUM(C2:I5)</f>
        <v>144</v>
      </c>
      <c r="R2" s="12">
        <f>((SUM(C2:I5)/77109)*100000)</f>
        <v>186.74862856475897</v>
      </c>
      <c r="S2" s="11">
        <f>SUM(C2:P5)</f>
        <v>234</v>
      </c>
      <c r="T2" s="13">
        <f>((SUM(C2:P5)/77109)*100000)</f>
        <v>303.4665214177333</v>
      </c>
    </row>
    <row r="3" spans="1:20" ht="15.6" x14ac:dyDescent="0.3">
      <c r="A3" s="14">
        <v>8501</v>
      </c>
      <c r="B3" s="15" t="s">
        <v>5</v>
      </c>
      <c r="C3" s="16">
        <v>6</v>
      </c>
      <c r="D3" s="17">
        <v>3</v>
      </c>
      <c r="E3" s="17">
        <v>4</v>
      </c>
      <c r="F3" s="17">
        <v>2</v>
      </c>
      <c r="G3" s="17">
        <v>4</v>
      </c>
      <c r="H3" s="17">
        <v>1</v>
      </c>
      <c r="I3" s="17">
        <v>3</v>
      </c>
      <c r="J3" s="17"/>
      <c r="K3" s="17">
        <v>1</v>
      </c>
      <c r="L3" s="17">
        <v>1</v>
      </c>
      <c r="M3" s="17">
        <v>2</v>
      </c>
      <c r="N3" s="17">
        <v>3</v>
      </c>
      <c r="O3" s="17">
        <v>1</v>
      </c>
      <c r="P3" s="17">
        <v>2</v>
      </c>
      <c r="Q3" s="18"/>
      <c r="R3" s="19"/>
      <c r="S3" s="18"/>
      <c r="T3" s="20"/>
    </row>
    <row r="4" spans="1:20" ht="15.6" x14ac:dyDescent="0.3">
      <c r="A4" s="14">
        <v>8510</v>
      </c>
      <c r="B4" s="15" t="s">
        <v>6</v>
      </c>
      <c r="C4" s="16">
        <v>7</v>
      </c>
      <c r="D4" s="17">
        <v>2</v>
      </c>
      <c r="E4" s="17">
        <v>3</v>
      </c>
      <c r="F4" s="17">
        <v>2</v>
      </c>
      <c r="G4" s="17">
        <v>1</v>
      </c>
      <c r="H4" s="17">
        <v>3</v>
      </c>
      <c r="I4" s="17">
        <v>8</v>
      </c>
      <c r="J4" s="17">
        <v>1</v>
      </c>
      <c r="K4" s="17">
        <v>2</v>
      </c>
      <c r="L4" s="17">
        <v>2</v>
      </c>
      <c r="M4" s="17">
        <v>3</v>
      </c>
      <c r="N4" s="17">
        <v>3</v>
      </c>
      <c r="O4" s="17">
        <v>2</v>
      </c>
      <c r="P4" s="17">
        <v>1</v>
      </c>
      <c r="Q4" s="18"/>
      <c r="R4" s="19"/>
      <c r="S4" s="18"/>
      <c r="T4" s="20"/>
    </row>
    <row r="5" spans="1:20" ht="16.2" thickBot="1" x14ac:dyDescent="0.35">
      <c r="A5" s="21">
        <v>8511</v>
      </c>
      <c r="B5" s="22" t="s">
        <v>7</v>
      </c>
      <c r="C5" s="23">
        <v>3</v>
      </c>
      <c r="D5" s="23">
        <v>1</v>
      </c>
      <c r="E5" s="23"/>
      <c r="F5" s="23">
        <v>2</v>
      </c>
      <c r="G5" s="23"/>
      <c r="H5" s="23">
        <v>1</v>
      </c>
      <c r="I5" s="23">
        <v>2</v>
      </c>
      <c r="J5" s="23"/>
      <c r="K5" s="23">
        <v>1</v>
      </c>
      <c r="L5" s="23"/>
      <c r="M5" s="23">
        <v>1</v>
      </c>
      <c r="N5" s="23"/>
      <c r="O5" s="23"/>
      <c r="P5" s="23"/>
      <c r="Q5" s="24"/>
      <c r="R5" s="25"/>
      <c r="S5" s="24"/>
      <c r="T5" s="26"/>
    </row>
    <row r="6" spans="1:20" ht="16.2" thickBot="1" x14ac:dyDescent="0.35">
      <c r="A6" s="27">
        <v>8520</v>
      </c>
      <c r="B6" s="28" t="s">
        <v>8</v>
      </c>
      <c r="C6" s="29">
        <v>5</v>
      </c>
      <c r="D6" s="30">
        <v>1</v>
      </c>
      <c r="E6" s="29"/>
      <c r="F6" s="29">
        <v>1</v>
      </c>
      <c r="G6" s="29">
        <v>2</v>
      </c>
      <c r="H6" s="29">
        <v>1</v>
      </c>
      <c r="I6" s="29"/>
      <c r="J6" s="29">
        <v>1</v>
      </c>
      <c r="K6" s="29">
        <v>1</v>
      </c>
      <c r="L6" s="29">
        <v>1</v>
      </c>
      <c r="M6" s="29">
        <v>2</v>
      </c>
      <c r="N6" s="29">
        <v>2</v>
      </c>
      <c r="O6" s="29">
        <v>1</v>
      </c>
      <c r="P6" s="29">
        <v>1</v>
      </c>
      <c r="Q6" s="31">
        <f>SUM(C6:I6)</f>
        <v>10</v>
      </c>
      <c r="R6" s="32">
        <f>((SUM(C6:I6)/13676)*100000)</f>
        <v>73.120795554255636</v>
      </c>
      <c r="S6" s="31">
        <f>SUM(C6:P6)</f>
        <v>19</v>
      </c>
      <c r="T6" s="33">
        <f>((SUM(C6:P6)/13676)*100000)</f>
        <v>138.92951155308572</v>
      </c>
    </row>
    <row r="7" spans="1:20" ht="15.6" x14ac:dyDescent="0.3">
      <c r="A7" s="7">
        <v>8530</v>
      </c>
      <c r="B7" s="8" t="s">
        <v>9</v>
      </c>
      <c r="C7" s="10">
        <v>4</v>
      </c>
      <c r="D7" s="9">
        <v>1</v>
      </c>
      <c r="E7" s="10">
        <v>3</v>
      </c>
      <c r="F7" s="10">
        <v>5</v>
      </c>
      <c r="G7" s="10">
        <v>6</v>
      </c>
      <c r="H7" s="10">
        <v>5</v>
      </c>
      <c r="I7" s="10">
        <v>3</v>
      </c>
      <c r="J7" s="10"/>
      <c r="K7" s="10">
        <v>1</v>
      </c>
      <c r="L7" s="10"/>
      <c r="M7" s="10">
        <v>3</v>
      </c>
      <c r="N7" s="10">
        <v>2</v>
      </c>
      <c r="O7" s="10">
        <v>7</v>
      </c>
      <c r="P7" s="10">
        <v>7</v>
      </c>
      <c r="Q7" s="11">
        <f>SUM(C7:I8)</f>
        <v>28</v>
      </c>
      <c r="R7" s="12">
        <f>((SUM(C7:I8)/28502)*100000)</f>
        <v>98.238720089818258</v>
      </c>
      <c r="S7" s="11">
        <f>SUM(C7:P8)</f>
        <v>49</v>
      </c>
      <c r="T7" s="13">
        <f>((SUM(C7:P8)/28502)*100000)</f>
        <v>171.91776015718196</v>
      </c>
    </row>
    <row r="8" spans="1:20" ht="16.2" thickBot="1" x14ac:dyDescent="0.35">
      <c r="A8" s="21">
        <v>8531</v>
      </c>
      <c r="B8" s="22" t="s">
        <v>10</v>
      </c>
      <c r="C8" s="23"/>
      <c r="D8" s="23"/>
      <c r="E8" s="23"/>
      <c r="F8" s="23">
        <v>1</v>
      </c>
      <c r="G8" s="23"/>
      <c r="H8" s="23"/>
      <c r="I8" s="23"/>
      <c r="J8" s="23"/>
      <c r="K8" s="23"/>
      <c r="L8" s="23"/>
      <c r="M8" s="23">
        <v>1</v>
      </c>
      <c r="N8" s="23"/>
      <c r="O8" s="23"/>
      <c r="P8" s="23"/>
      <c r="Q8" s="24"/>
      <c r="R8" s="25"/>
      <c r="S8" s="24"/>
      <c r="T8" s="26"/>
    </row>
    <row r="9" spans="1:20" ht="16.2" thickBot="1" x14ac:dyDescent="0.35">
      <c r="A9" s="34">
        <v>8540</v>
      </c>
      <c r="B9" s="35" t="s">
        <v>11</v>
      </c>
      <c r="C9" s="29">
        <v>4</v>
      </c>
      <c r="D9" s="29"/>
      <c r="E9" s="29"/>
      <c r="F9" s="29"/>
      <c r="G9" s="29">
        <v>2</v>
      </c>
      <c r="H9" s="29"/>
      <c r="I9" s="29">
        <v>3</v>
      </c>
      <c r="J9" s="29"/>
      <c r="K9" s="29"/>
      <c r="L9" s="29">
        <v>2</v>
      </c>
      <c r="M9" s="29"/>
      <c r="N9" s="29">
        <v>4</v>
      </c>
      <c r="O9" s="29"/>
      <c r="P9" s="29">
        <v>1</v>
      </c>
      <c r="Q9" s="31">
        <f>SUM(C9:I9)</f>
        <v>9</v>
      </c>
      <c r="R9" s="32">
        <f>((SUM(C9:I9)/12078)*100000)</f>
        <v>74.515648286140092</v>
      </c>
      <c r="S9" s="31">
        <f>SUM(C9:P9)</f>
        <v>16</v>
      </c>
      <c r="T9" s="33">
        <f>((SUM(C9:P9)/12078)*100000)</f>
        <v>132.47226361980461</v>
      </c>
    </row>
    <row r="10" spans="1:20" ht="15.6" x14ac:dyDescent="0.3">
      <c r="A10" s="36">
        <v>8550</v>
      </c>
      <c r="B10" s="37" t="s">
        <v>12</v>
      </c>
      <c r="C10" s="10">
        <v>2</v>
      </c>
      <c r="D10" s="10"/>
      <c r="E10" s="10">
        <v>4</v>
      </c>
      <c r="F10" s="10">
        <v>3</v>
      </c>
      <c r="G10" s="10"/>
      <c r="H10" s="10"/>
      <c r="I10" s="10"/>
      <c r="J10" s="10"/>
      <c r="K10" s="10"/>
      <c r="L10" s="10">
        <v>1</v>
      </c>
      <c r="M10" s="10">
        <v>4</v>
      </c>
      <c r="N10" s="10">
        <v>9</v>
      </c>
      <c r="O10" s="10">
        <v>4</v>
      </c>
      <c r="P10" s="10">
        <v>1</v>
      </c>
      <c r="Q10" s="11">
        <f>SUM(C10:I14)</f>
        <v>16</v>
      </c>
      <c r="R10" s="12">
        <f>((SUM(C10:I14)/24814)*100000)</f>
        <v>64.47972918513743</v>
      </c>
      <c r="S10" s="11">
        <f>SUM(C10:P14)</f>
        <v>41</v>
      </c>
      <c r="T10" s="13">
        <f>((SUM(C10:P14)/24814)*100000)</f>
        <v>165.22930603691466</v>
      </c>
    </row>
    <row r="11" spans="1:20" ht="15.6" x14ac:dyDescent="0.3">
      <c r="A11" s="38">
        <v>8551</v>
      </c>
      <c r="B11" s="39" t="s">
        <v>13</v>
      </c>
      <c r="C11" s="17"/>
      <c r="D11" s="17"/>
      <c r="E11" s="17"/>
      <c r="F11" s="17"/>
      <c r="G11" s="17"/>
      <c r="H11" s="17"/>
      <c r="I11" s="17"/>
      <c r="J11" s="17"/>
      <c r="K11" s="17">
        <v>1</v>
      </c>
      <c r="L11" s="17"/>
      <c r="M11" s="17"/>
      <c r="N11" s="17">
        <v>1</v>
      </c>
      <c r="O11" s="17"/>
      <c r="P11" s="17"/>
      <c r="Q11" s="18"/>
      <c r="R11" s="19"/>
      <c r="S11" s="18"/>
      <c r="T11" s="20"/>
    </row>
    <row r="12" spans="1:20" ht="15.6" x14ac:dyDescent="0.3">
      <c r="A12" s="38">
        <v>8552</v>
      </c>
      <c r="B12" s="39" t="s">
        <v>14</v>
      </c>
      <c r="C12" s="17"/>
      <c r="D12" s="16">
        <v>1</v>
      </c>
      <c r="E12" s="17"/>
      <c r="F12" s="17"/>
      <c r="G12" s="17">
        <v>1</v>
      </c>
      <c r="H12" s="17"/>
      <c r="I12" s="17"/>
      <c r="J12" s="17"/>
      <c r="K12" s="17"/>
      <c r="L12" s="17"/>
      <c r="M12" s="17"/>
      <c r="N12" s="17"/>
      <c r="O12" s="17">
        <v>2</v>
      </c>
      <c r="P12" s="17"/>
      <c r="Q12" s="18"/>
      <c r="R12" s="19"/>
      <c r="S12" s="18"/>
      <c r="T12" s="20"/>
    </row>
    <row r="13" spans="1:20" ht="15.6" x14ac:dyDescent="0.3">
      <c r="A13" s="38">
        <v>8553</v>
      </c>
      <c r="B13" s="39" t="s">
        <v>15</v>
      </c>
      <c r="C13" s="17"/>
      <c r="D13" s="17"/>
      <c r="E13" s="17"/>
      <c r="F13" s="17"/>
      <c r="G13" s="17">
        <v>1</v>
      </c>
      <c r="H13" s="17"/>
      <c r="I13" s="17"/>
      <c r="J13" s="17"/>
      <c r="K13" s="17"/>
      <c r="L13" s="17"/>
      <c r="M13" s="17"/>
      <c r="N13" s="17"/>
      <c r="O13" s="17">
        <v>2</v>
      </c>
      <c r="P13" s="17"/>
      <c r="Q13" s="18"/>
      <c r="R13" s="19"/>
      <c r="S13" s="18"/>
      <c r="T13" s="20"/>
    </row>
    <row r="14" spans="1:20" ht="16.2" thickBot="1" x14ac:dyDescent="0.35">
      <c r="A14" s="40">
        <v>8554</v>
      </c>
      <c r="B14" s="41" t="s">
        <v>16</v>
      </c>
      <c r="C14" s="23">
        <v>1</v>
      </c>
      <c r="D14" s="23"/>
      <c r="E14" s="23">
        <v>1</v>
      </c>
      <c r="F14" s="23">
        <v>1</v>
      </c>
      <c r="G14" s="23"/>
      <c r="H14" s="23"/>
      <c r="I14" s="23">
        <v>1</v>
      </c>
      <c r="J14" s="23"/>
      <c r="K14" s="23"/>
      <c r="L14" s="23"/>
      <c r="M14" s="23"/>
      <c r="N14" s="23"/>
      <c r="O14" s="23"/>
      <c r="P14" s="23"/>
      <c r="Q14" s="24"/>
      <c r="R14" s="25"/>
      <c r="S14" s="24"/>
      <c r="T14" s="26"/>
    </row>
    <row r="15" spans="1:20" ht="16.2" thickBot="1" x14ac:dyDescent="0.35">
      <c r="A15" s="42">
        <v>8560</v>
      </c>
      <c r="B15" s="43" t="s">
        <v>17</v>
      </c>
      <c r="C15" s="30">
        <v>26</v>
      </c>
      <c r="D15" s="30">
        <v>7</v>
      </c>
      <c r="E15" s="29">
        <v>10</v>
      </c>
      <c r="F15" s="29">
        <v>3</v>
      </c>
      <c r="G15" s="29">
        <v>11</v>
      </c>
      <c r="H15" s="29">
        <v>11</v>
      </c>
      <c r="I15" s="29">
        <v>3</v>
      </c>
      <c r="J15" s="29">
        <v>1</v>
      </c>
      <c r="K15" s="29">
        <v>2</v>
      </c>
      <c r="L15" s="29">
        <v>2</v>
      </c>
      <c r="M15" s="29">
        <v>6</v>
      </c>
      <c r="N15" s="29">
        <v>7</v>
      </c>
      <c r="O15" s="29">
        <v>5</v>
      </c>
      <c r="P15" s="29">
        <v>2</v>
      </c>
      <c r="Q15" s="31">
        <f>SUM(C15:I15)</f>
        <v>71</v>
      </c>
      <c r="R15" s="32">
        <f>((SUM(C15:I15)/31579)*100000)</f>
        <v>224.83295861173562</v>
      </c>
      <c r="S15" s="31">
        <f>SUM(C15:P15)</f>
        <v>96</v>
      </c>
      <c r="T15" s="33">
        <f>((SUM(C15:P15)/31579)*100000)</f>
        <v>303.99949333417777</v>
      </c>
    </row>
    <row r="16" spans="1:20" ht="15.6" x14ac:dyDescent="0.3">
      <c r="A16" s="36">
        <v>8570</v>
      </c>
      <c r="B16" s="37" t="s">
        <v>18</v>
      </c>
      <c r="C16" s="10">
        <v>5</v>
      </c>
      <c r="D16" s="10">
        <v>1</v>
      </c>
      <c r="E16" s="10"/>
      <c r="F16" s="10"/>
      <c r="G16" s="10">
        <v>1</v>
      </c>
      <c r="H16" s="10">
        <v>1</v>
      </c>
      <c r="I16" s="10">
        <v>2</v>
      </c>
      <c r="J16" s="10">
        <v>1</v>
      </c>
      <c r="K16" s="10"/>
      <c r="L16" s="10"/>
      <c r="M16" s="10">
        <v>1</v>
      </c>
      <c r="N16" s="10">
        <v>6</v>
      </c>
      <c r="O16" s="10">
        <v>2</v>
      </c>
      <c r="P16" s="10">
        <v>2</v>
      </c>
      <c r="Q16" s="11">
        <f>SUM(C16:I19)</f>
        <v>14</v>
      </c>
      <c r="R16" s="12">
        <f>((SUM(C16:I19)/14781)*100000)</f>
        <v>94.716189702997085</v>
      </c>
      <c r="S16" s="11">
        <f>SUM(C16:P19)</f>
        <v>27</v>
      </c>
      <c r="T16" s="13">
        <f>((SUM(C16:P19)/14781)*100000)</f>
        <v>182.66693728435155</v>
      </c>
    </row>
    <row r="17" spans="1:20" ht="15.6" x14ac:dyDescent="0.3">
      <c r="A17" s="38">
        <v>8572</v>
      </c>
      <c r="B17" s="39" t="s">
        <v>19</v>
      </c>
      <c r="C17" s="17"/>
      <c r="D17" s="17">
        <v>1</v>
      </c>
      <c r="E17" s="17"/>
      <c r="F17" s="17"/>
      <c r="G17" s="17"/>
      <c r="H17" s="17">
        <v>1</v>
      </c>
      <c r="I17" s="17"/>
      <c r="J17" s="17"/>
      <c r="K17" s="17"/>
      <c r="L17" s="17"/>
      <c r="M17" s="17"/>
      <c r="N17" s="17"/>
      <c r="O17" s="17"/>
      <c r="P17" s="17"/>
      <c r="Q17" s="18"/>
      <c r="R17" s="19"/>
      <c r="S17" s="18"/>
      <c r="T17" s="20"/>
    </row>
    <row r="18" spans="1:20" ht="15.6" x14ac:dyDescent="0.3">
      <c r="A18" s="38">
        <v>8573</v>
      </c>
      <c r="B18" s="39" t="s">
        <v>20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8"/>
      <c r="R18" s="19"/>
      <c r="S18" s="18"/>
      <c r="T18" s="20"/>
    </row>
    <row r="19" spans="1:20" ht="16.2" thickBot="1" x14ac:dyDescent="0.35">
      <c r="A19" s="40">
        <v>8570</v>
      </c>
      <c r="B19" s="41" t="s">
        <v>21</v>
      </c>
      <c r="C19" s="23"/>
      <c r="D19" s="23"/>
      <c r="E19" s="23"/>
      <c r="F19" s="23">
        <v>2</v>
      </c>
      <c r="G19" s="23"/>
      <c r="H19" s="23"/>
      <c r="I19" s="23"/>
      <c r="J19" s="23"/>
      <c r="K19" s="23"/>
      <c r="L19" s="23">
        <v>1</v>
      </c>
      <c r="M19" s="23"/>
      <c r="N19" s="23"/>
      <c r="O19" s="23"/>
      <c r="P19" s="23"/>
      <c r="Q19" s="24"/>
      <c r="R19" s="25"/>
      <c r="S19" s="24"/>
      <c r="T19" s="26"/>
    </row>
    <row r="20" spans="1:20" ht="15.6" x14ac:dyDescent="0.3">
      <c r="A20" s="36">
        <v>8580</v>
      </c>
      <c r="B20" s="37" t="s">
        <v>22</v>
      </c>
      <c r="C20" s="10">
        <v>2</v>
      </c>
      <c r="D20" s="9">
        <v>5</v>
      </c>
      <c r="E20" s="10">
        <v>1</v>
      </c>
      <c r="F20" s="10">
        <v>2</v>
      </c>
      <c r="G20" s="10">
        <v>1</v>
      </c>
      <c r="H20" s="10">
        <v>1</v>
      </c>
      <c r="I20" s="10">
        <v>1</v>
      </c>
      <c r="J20" s="10">
        <v>1</v>
      </c>
      <c r="K20" s="10">
        <v>1</v>
      </c>
      <c r="L20" s="10">
        <v>2</v>
      </c>
      <c r="M20" s="10">
        <v>3</v>
      </c>
      <c r="N20" s="10"/>
      <c r="O20" s="10"/>
      <c r="P20" s="10">
        <v>1</v>
      </c>
      <c r="Q20" s="11">
        <f>SUM(C20:I23)</f>
        <v>15</v>
      </c>
      <c r="R20" s="12">
        <f>((SUM(C20:I23)/10206)*100000)</f>
        <v>146.97236919459144</v>
      </c>
      <c r="S20" s="11">
        <f>SUM(C20:P23)</f>
        <v>25</v>
      </c>
      <c r="T20" s="13">
        <f>((SUM(C20:P23)/10206)*100000)</f>
        <v>244.95394865765235</v>
      </c>
    </row>
    <row r="21" spans="1:20" ht="15.6" x14ac:dyDescent="0.3">
      <c r="A21" s="38">
        <v>8581</v>
      </c>
      <c r="B21" s="39" t="s">
        <v>23</v>
      </c>
      <c r="C21" s="17"/>
      <c r="D21" s="17"/>
      <c r="E21" s="17">
        <v>1</v>
      </c>
      <c r="F21" s="17"/>
      <c r="G21" s="17"/>
      <c r="H21" s="17"/>
      <c r="I21" s="17">
        <v>1</v>
      </c>
      <c r="J21" s="17"/>
      <c r="K21" s="17"/>
      <c r="L21" s="17"/>
      <c r="M21" s="17"/>
      <c r="N21" s="17"/>
      <c r="O21" s="17"/>
      <c r="P21" s="17"/>
      <c r="Q21" s="18"/>
      <c r="R21" s="19"/>
      <c r="S21" s="18"/>
      <c r="T21" s="20"/>
    </row>
    <row r="22" spans="1:20" ht="15.6" x14ac:dyDescent="0.3">
      <c r="A22" s="38">
        <v>8582</v>
      </c>
      <c r="B22" s="39" t="s">
        <v>24</v>
      </c>
      <c r="C22" s="17"/>
      <c r="D22" s="17"/>
      <c r="E22" s="17"/>
      <c r="F22" s="17"/>
      <c r="G22" s="17"/>
      <c r="H22" s="17"/>
      <c r="I22" s="17"/>
      <c r="J22" s="17">
        <v>1</v>
      </c>
      <c r="K22" s="17"/>
      <c r="L22" s="17"/>
      <c r="M22" s="17"/>
      <c r="N22" s="17">
        <v>1</v>
      </c>
      <c r="O22" s="17"/>
      <c r="P22" s="17"/>
      <c r="Q22" s="18"/>
      <c r="R22" s="19"/>
      <c r="S22" s="18"/>
      <c r="T22" s="20"/>
    </row>
    <row r="23" spans="1:20" ht="16.2" thickBot="1" x14ac:dyDescent="0.35">
      <c r="A23" s="40">
        <v>8583</v>
      </c>
      <c r="B23" s="41" t="s">
        <v>25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4"/>
      <c r="R23" s="25"/>
      <c r="S23" s="24"/>
      <c r="T23" s="26"/>
    </row>
    <row r="24" spans="1:20" ht="16.2" thickBot="1" x14ac:dyDescent="0.35">
      <c r="A24" s="34">
        <v>8587</v>
      </c>
      <c r="B24" s="35" t="s">
        <v>26</v>
      </c>
      <c r="C24" s="29">
        <v>1</v>
      </c>
      <c r="D24" s="29"/>
      <c r="E24" s="29">
        <v>1</v>
      </c>
      <c r="F24" s="29">
        <v>1</v>
      </c>
      <c r="G24" s="29">
        <v>1</v>
      </c>
      <c r="H24" s="29"/>
      <c r="I24" s="29"/>
      <c r="J24" s="29">
        <v>1</v>
      </c>
      <c r="K24" s="29"/>
      <c r="L24" s="29"/>
      <c r="M24" s="29"/>
      <c r="N24" s="29"/>
      <c r="O24" s="29"/>
      <c r="P24" s="29"/>
      <c r="Q24" s="31">
        <f>SUM(C24:I24)</f>
        <v>4</v>
      </c>
      <c r="R24" s="32">
        <f>((SUM(C24:I24)/2071)*100000)</f>
        <v>193.14340898116851</v>
      </c>
      <c r="S24" s="31">
        <f>SUM(C24:P24)</f>
        <v>5</v>
      </c>
      <c r="T24" s="33">
        <f>((SUM(C24:P24)/2071)*100000)</f>
        <v>241.42926122646062</v>
      </c>
    </row>
    <row r="25" spans="1:20" ht="16.2" thickBot="1" x14ac:dyDescent="0.35">
      <c r="A25" s="34">
        <v>8710</v>
      </c>
      <c r="B25" s="35" t="s">
        <v>27</v>
      </c>
      <c r="C25" s="29"/>
      <c r="D25" s="29">
        <v>1</v>
      </c>
      <c r="E25" s="29">
        <v>3</v>
      </c>
      <c r="F25" s="29"/>
      <c r="G25" s="29">
        <v>1</v>
      </c>
      <c r="H25" s="29">
        <v>1</v>
      </c>
      <c r="I25" s="29"/>
      <c r="J25" s="29"/>
      <c r="K25" s="29"/>
      <c r="L25" s="29"/>
      <c r="M25" s="29"/>
      <c r="N25" s="29"/>
      <c r="O25" s="29"/>
      <c r="P25" s="29"/>
      <c r="Q25" s="31">
        <f>SUM(C25:I25)</f>
        <v>6</v>
      </c>
      <c r="R25" s="32">
        <f>((SUM(C25:I25)/9833)*100000)</f>
        <v>61.019017593816741</v>
      </c>
      <c r="S25" s="31">
        <f>SUM(C25:P25)</f>
        <v>6</v>
      </c>
      <c r="T25" s="33">
        <f>((SUM(C25:P25)/9833)*100000)</f>
        <v>61.019017593816741</v>
      </c>
    </row>
    <row r="26" spans="1:20" ht="15.6" x14ac:dyDescent="0.3">
      <c r="A26" s="36">
        <v>8790</v>
      </c>
      <c r="B26" s="37" t="s">
        <v>28</v>
      </c>
      <c r="C26" s="10">
        <v>5</v>
      </c>
      <c r="D26" s="10">
        <v>2</v>
      </c>
      <c r="E26" s="10">
        <v>3</v>
      </c>
      <c r="F26" s="10">
        <v>5</v>
      </c>
      <c r="G26" s="10">
        <v>8</v>
      </c>
      <c r="H26" s="10">
        <v>4</v>
      </c>
      <c r="I26" s="10">
        <v>1</v>
      </c>
      <c r="J26" s="10">
        <v>5</v>
      </c>
      <c r="K26" s="10"/>
      <c r="L26" s="10">
        <v>5</v>
      </c>
      <c r="M26" s="10">
        <v>3</v>
      </c>
      <c r="N26" s="10">
        <v>1</v>
      </c>
      <c r="O26" s="10"/>
      <c r="P26" s="10">
        <v>3</v>
      </c>
      <c r="Q26" s="11">
        <f>SUM(C26:I29)</f>
        <v>41</v>
      </c>
      <c r="R26" s="12">
        <f>((SUM(C26:I29)/38350)*100000)</f>
        <v>106.91003911342894</v>
      </c>
      <c r="S26" s="11">
        <f>SUM(C26:P29)</f>
        <v>64</v>
      </c>
      <c r="T26" s="13">
        <f>((SUM(C26:P29)/38350)*100000)</f>
        <v>166.88396349413298</v>
      </c>
    </row>
    <row r="27" spans="1:20" ht="15.6" x14ac:dyDescent="0.3">
      <c r="A27" s="38">
        <v>8791</v>
      </c>
      <c r="B27" s="39" t="s">
        <v>29</v>
      </c>
      <c r="C27" s="17">
        <v>1</v>
      </c>
      <c r="D27" s="17">
        <v>2</v>
      </c>
      <c r="E27" s="17"/>
      <c r="F27" s="17"/>
      <c r="G27" s="17"/>
      <c r="H27" s="17">
        <v>1</v>
      </c>
      <c r="I27" s="17"/>
      <c r="J27" s="17"/>
      <c r="K27" s="17">
        <v>1</v>
      </c>
      <c r="L27" s="17"/>
      <c r="M27" s="17">
        <v>1</v>
      </c>
      <c r="N27" s="17"/>
      <c r="O27" s="17"/>
      <c r="P27" s="17">
        <v>1</v>
      </c>
      <c r="Q27" s="18"/>
      <c r="R27" s="19"/>
      <c r="S27" s="18"/>
      <c r="T27" s="20"/>
    </row>
    <row r="28" spans="1:20" ht="15.6" x14ac:dyDescent="0.3">
      <c r="A28" s="38">
        <v>8792</v>
      </c>
      <c r="B28" s="39" t="s">
        <v>30</v>
      </c>
      <c r="C28" s="17"/>
      <c r="D28" s="17"/>
      <c r="E28" s="17">
        <v>1</v>
      </c>
      <c r="F28" s="17">
        <v>1</v>
      </c>
      <c r="G28" s="17">
        <v>1</v>
      </c>
      <c r="H28" s="17"/>
      <c r="I28" s="17"/>
      <c r="J28" s="17">
        <v>1</v>
      </c>
      <c r="K28" s="17"/>
      <c r="L28" s="17"/>
      <c r="M28" s="17">
        <v>1</v>
      </c>
      <c r="N28" s="17">
        <v>1</v>
      </c>
      <c r="O28" s="17"/>
      <c r="P28" s="17"/>
      <c r="Q28" s="18"/>
      <c r="R28" s="19"/>
      <c r="S28" s="18"/>
      <c r="T28" s="20"/>
    </row>
    <row r="29" spans="1:20" ht="16.2" thickBot="1" x14ac:dyDescent="0.35">
      <c r="A29" s="40">
        <v>8793</v>
      </c>
      <c r="B29" s="41" t="s">
        <v>31</v>
      </c>
      <c r="C29" s="23">
        <v>1</v>
      </c>
      <c r="D29" s="23"/>
      <c r="E29" s="23">
        <v>5</v>
      </c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4"/>
      <c r="R29" s="25"/>
      <c r="S29" s="24"/>
      <c r="T29" s="26"/>
    </row>
    <row r="30" spans="1:20" ht="16.2" thickBot="1" x14ac:dyDescent="0.35">
      <c r="A30" s="44">
        <v>8860</v>
      </c>
      <c r="B30" s="45" t="s">
        <v>32</v>
      </c>
      <c r="C30" s="46">
        <v>5</v>
      </c>
      <c r="D30" s="46"/>
      <c r="E30" s="46">
        <v>2</v>
      </c>
      <c r="F30" s="46"/>
      <c r="G30" s="46">
        <v>2</v>
      </c>
      <c r="H30" s="46">
        <v>3</v>
      </c>
      <c r="I30" s="46">
        <v>5</v>
      </c>
      <c r="J30" s="46"/>
      <c r="K30" s="46">
        <v>1</v>
      </c>
      <c r="L30" s="46"/>
      <c r="M30" s="46"/>
      <c r="N30" s="46">
        <v>1</v>
      </c>
      <c r="O30" s="46"/>
      <c r="P30" s="46"/>
      <c r="Q30" s="47">
        <f>SUM(C30:I30)</f>
        <v>17</v>
      </c>
      <c r="R30" s="48">
        <f>((SUM(C30:I30)/5787)*100000)</f>
        <v>293.76188007603247</v>
      </c>
      <c r="S30" s="47">
        <f>SUM(C30:P30)</f>
        <v>19</v>
      </c>
      <c r="T30" s="49">
        <f>((SUM(C30:P30)/5787)*100000)</f>
        <v>328.3221012614481</v>
      </c>
    </row>
    <row r="31" spans="1:20" ht="16.2" thickBot="1" x14ac:dyDescent="0.35">
      <c r="A31" s="42">
        <v>8930</v>
      </c>
      <c r="B31" s="43" t="s">
        <v>33</v>
      </c>
      <c r="C31" s="30">
        <v>14</v>
      </c>
      <c r="D31" s="30">
        <v>9</v>
      </c>
      <c r="E31" s="29">
        <v>21</v>
      </c>
      <c r="F31" s="29">
        <v>27</v>
      </c>
      <c r="G31" s="29">
        <v>19</v>
      </c>
      <c r="H31" s="29">
        <v>13</v>
      </c>
      <c r="I31" s="29">
        <v>8</v>
      </c>
      <c r="J31" s="29">
        <v>1</v>
      </c>
      <c r="K31" s="29">
        <v>1</v>
      </c>
      <c r="L31" s="29">
        <v>5</v>
      </c>
      <c r="M31" s="29">
        <v>8</v>
      </c>
      <c r="N31" s="29">
        <v>3</v>
      </c>
      <c r="O31" s="29">
        <v>5</v>
      </c>
      <c r="P31" s="29">
        <v>6</v>
      </c>
      <c r="Q31" s="31">
        <f>SUM(C31:I31)</f>
        <v>111</v>
      </c>
      <c r="R31" s="32">
        <f>((SUM(C31:I31)/33540)*100000)</f>
        <v>330.94812164579605</v>
      </c>
      <c r="S31" s="31">
        <f>SUM(C31:P31)</f>
        <v>140</v>
      </c>
      <c r="T31" s="33">
        <f>((SUM(C31:P31)/33540)*100000)</f>
        <v>417.41204531902207</v>
      </c>
    </row>
    <row r="32" spans="1:20" ht="16.2" thickBot="1" x14ac:dyDescent="0.35">
      <c r="A32" s="42">
        <v>8940</v>
      </c>
      <c r="B32" s="43" t="s">
        <v>34</v>
      </c>
      <c r="C32" s="29">
        <v>6</v>
      </c>
      <c r="D32" s="30">
        <v>3</v>
      </c>
      <c r="E32" s="29">
        <v>10</v>
      </c>
      <c r="F32" s="29">
        <v>3</v>
      </c>
      <c r="G32" s="29">
        <v>12</v>
      </c>
      <c r="H32" s="29">
        <v>6</v>
      </c>
      <c r="I32" s="29">
        <v>2</v>
      </c>
      <c r="J32" s="29">
        <v>1</v>
      </c>
      <c r="K32" s="29"/>
      <c r="L32" s="29">
        <v>1</v>
      </c>
      <c r="M32" s="29">
        <v>3</v>
      </c>
      <c r="N32" s="29">
        <v>7</v>
      </c>
      <c r="O32" s="29">
        <v>2</v>
      </c>
      <c r="P32" s="29">
        <v>2</v>
      </c>
      <c r="Q32" s="31">
        <f>SUM(C32:I32)</f>
        <v>42</v>
      </c>
      <c r="R32" s="32">
        <f>((SUM(C32:I32)/18909)*100000)</f>
        <v>222.11645248294462</v>
      </c>
      <c r="S32" s="31">
        <f>SUM(C32:P32)</f>
        <v>58</v>
      </c>
      <c r="T32" s="33">
        <f>((SUM(C32:P32)/18909)*100000)</f>
        <v>306.73224390501878</v>
      </c>
    </row>
    <row r="33" spans="1:20" x14ac:dyDescent="0.3">
      <c r="A33" s="50"/>
      <c r="B33" s="51" t="s">
        <v>35</v>
      </c>
      <c r="C33" s="51">
        <f>SUM(C2:C32)</f>
        <v>119</v>
      </c>
      <c r="D33" s="51">
        <f t="shared" ref="D33:H33" si="0">SUM(D2:D32)</f>
        <v>43</v>
      </c>
      <c r="E33" s="51">
        <f t="shared" si="0"/>
        <v>88</v>
      </c>
      <c r="F33" s="51">
        <f t="shared" si="0"/>
        <v>66</v>
      </c>
      <c r="G33" s="51">
        <f t="shared" si="0"/>
        <v>91</v>
      </c>
      <c r="H33" s="51">
        <f t="shared" si="0"/>
        <v>63</v>
      </c>
      <c r="I33" s="51">
        <f>SUM(I2:I32)</f>
        <v>58</v>
      </c>
      <c r="J33" s="51">
        <f>SUM(J2:J32)</f>
        <v>20</v>
      </c>
      <c r="K33" s="51">
        <f t="shared" ref="K33:O33" si="1">SUM(K2:K32)</f>
        <v>16</v>
      </c>
      <c r="L33" s="51">
        <f t="shared" si="1"/>
        <v>36</v>
      </c>
      <c r="M33" s="51">
        <f t="shared" si="1"/>
        <v>52</v>
      </c>
      <c r="N33" s="51">
        <f t="shared" si="1"/>
        <v>64</v>
      </c>
      <c r="O33" s="51">
        <f t="shared" si="1"/>
        <v>41</v>
      </c>
      <c r="P33" s="51">
        <f>SUM(P2:P32)</f>
        <v>42</v>
      </c>
      <c r="Q33" s="52">
        <f>SUM(Q2:Q32)</f>
        <v>528</v>
      </c>
      <c r="R33" s="53"/>
      <c r="S33" s="52">
        <f t="shared" ref="S33" si="2">SUM(S2:S32)</f>
        <v>799</v>
      </c>
      <c r="T33" s="54"/>
    </row>
    <row r="34" spans="1:20" x14ac:dyDescent="0.3">
      <c r="A34" s="55" t="s">
        <v>36</v>
      </c>
      <c r="B34" s="56"/>
      <c r="C34" s="57">
        <f>SUM(C2:C8)</f>
        <v>46</v>
      </c>
      <c r="D34" s="57">
        <f t="shared" ref="D34:G34" si="3">SUM(D2:D8)</f>
        <v>11</v>
      </c>
      <c r="E34" s="57">
        <f t="shared" si="3"/>
        <v>25</v>
      </c>
      <c r="F34" s="57">
        <f t="shared" si="3"/>
        <v>18</v>
      </c>
      <c r="G34" s="57">
        <f t="shared" si="3"/>
        <v>30</v>
      </c>
      <c r="H34" s="57">
        <f>SUM(H2:H8)</f>
        <v>21</v>
      </c>
      <c r="I34" s="57">
        <f>SUM(I2:I8)</f>
        <v>31</v>
      </c>
      <c r="J34" s="57">
        <f>SUM(J2:J8)</f>
        <v>7</v>
      </c>
      <c r="K34" s="57">
        <f t="shared" ref="K34:N34" si="4">SUM(K2:K8)</f>
        <v>9</v>
      </c>
      <c r="L34" s="57">
        <f t="shared" si="4"/>
        <v>17</v>
      </c>
      <c r="M34" s="57">
        <f t="shared" si="4"/>
        <v>22</v>
      </c>
      <c r="N34" s="57">
        <f t="shared" si="4"/>
        <v>23</v>
      </c>
      <c r="O34" s="57">
        <f>SUM(O2:O8)</f>
        <v>19</v>
      </c>
      <c r="P34" s="57">
        <f>SUM(P2:P8)</f>
        <v>23</v>
      </c>
      <c r="Q34" s="58">
        <f>SUM(Q2:Q8)</f>
        <v>182</v>
      </c>
      <c r="R34" s="53"/>
      <c r="S34" s="58">
        <f t="shared" ref="S34" si="5">SUM(S2:S8)</f>
        <v>302</v>
      </c>
      <c r="T34" s="59"/>
    </row>
    <row r="35" spans="1:20" x14ac:dyDescent="0.3">
      <c r="A35" s="60" t="s">
        <v>37</v>
      </c>
      <c r="B35" s="61"/>
      <c r="C35" s="57">
        <f>SUM(C9:C14,C16:C29)</f>
        <v>22</v>
      </c>
      <c r="D35" s="57">
        <f t="shared" ref="D35:Q35" si="6">SUM(D9:D14,D16:D29)</f>
        <v>13</v>
      </c>
      <c r="E35" s="57">
        <f t="shared" si="6"/>
        <v>20</v>
      </c>
      <c r="F35" s="57">
        <f t="shared" si="6"/>
        <v>15</v>
      </c>
      <c r="G35" s="57">
        <f t="shared" si="6"/>
        <v>17</v>
      </c>
      <c r="H35" s="57">
        <f t="shared" si="6"/>
        <v>9</v>
      </c>
      <c r="I35" s="57">
        <f t="shared" si="6"/>
        <v>9</v>
      </c>
      <c r="J35" s="57">
        <f>SUM(J9:J14,J16:J29)</f>
        <v>10</v>
      </c>
      <c r="K35" s="57">
        <f t="shared" ref="K35:P35" si="7">SUM(K9:K14,K16:K29)</f>
        <v>3</v>
      </c>
      <c r="L35" s="57">
        <f t="shared" si="7"/>
        <v>11</v>
      </c>
      <c r="M35" s="57">
        <f t="shared" si="7"/>
        <v>13</v>
      </c>
      <c r="N35" s="57">
        <f t="shared" si="7"/>
        <v>23</v>
      </c>
      <c r="O35" s="57">
        <f t="shared" si="7"/>
        <v>10</v>
      </c>
      <c r="P35" s="57">
        <f t="shared" si="7"/>
        <v>9</v>
      </c>
      <c r="Q35" s="62">
        <f t="shared" si="6"/>
        <v>105</v>
      </c>
      <c r="R35" s="53"/>
      <c r="S35" s="62">
        <f t="shared" ref="S35" si="8">SUM(S9:S14,S16:S29)</f>
        <v>184</v>
      </c>
      <c r="T35" s="59"/>
    </row>
    <row r="36" spans="1:20" x14ac:dyDescent="0.3">
      <c r="A36" s="63" t="s">
        <v>38</v>
      </c>
      <c r="B36" s="64"/>
      <c r="C36" s="57">
        <f>SUM(C31,C32,C15)</f>
        <v>46</v>
      </c>
      <c r="D36" s="57">
        <f t="shared" ref="D36:Q36" si="9">SUM(D31,D32,D15)</f>
        <v>19</v>
      </c>
      <c r="E36" s="57">
        <f t="shared" si="9"/>
        <v>41</v>
      </c>
      <c r="F36" s="57">
        <f t="shared" si="9"/>
        <v>33</v>
      </c>
      <c r="G36" s="57">
        <f t="shared" si="9"/>
        <v>42</v>
      </c>
      <c r="H36" s="57">
        <f t="shared" si="9"/>
        <v>30</v>
      </c>
      <c r="I36" s="57">
        <f t="shared" si="9"/>
        <v>13</v>
      </c>
      <c r="J36" s="57">
        <f>SUM(J31,J32,J15)</f>
        <v>3</v>
      </c>
      <c r="K36" s="57">
        <f t="shared" ref="K36:P36" si="10">SUM(K31,K32,K15)</f>
        <v>3</v>
      </c>
      <c r="L36" s="57">
        <f t="shared" si="10"/>
        <v>8</v>
      </c>
      <c r="M36" s="57">
        <f t="shared" si="10"/>
        <v>17</v>
      </c>
      <c r="N36" s="57">
        <f t="shared" si="10"/>
        <v>17</v>
      </c>
      <c r="O36" s="57">
        <f t="shared" si="10"/>
        <v>12</v>
      </c>
      <c r="P36" s="57">
        <f t="shared" si="10"/>
        <v>10</v>
      </c>
      <c r="Q36" s="65">
        <f t="shared" si="9"/>
        <v>224</v>
      </c>
      <c r="R36" s="53"/>
      <c r="S36" s="65">
        <f t="shared" ref="S36" si="11">SUM(S31,S32,S15)</f>
        <v>294</v>
      </c>
      <c r="T36" s="59"/>
    </row>
    <row r="37" spans="1:20" ht="15" thickBot="1" x14ac:dyDescent="0.35">
      <c r="T37" s="54"/>
    </row>
    <row r="38" spans="1:20" ht="15" thickBot="1" x14ac:dyDescent="0.35">
      <c r="A38" s="66" t="s">
        <v>39</v>
      </c>
      <c r="B38" s="67"/>
      <c r="C38" s="68">
        <f>((SUM(C33:I33)/321235)*100000)</f>
        <v>164.36565131445826</v>
      </c>
      <c r="D38" s="69"/>
      <c r="T38" s="54"/>
    </row>
    <row r="39" spans="1:20" x14ac:dyDescent="0.3">
      <c r="A39" s="70" t="s">
        <v>40</v>
      </c>
      <c r="B39" s="70"/>
      <c r="C39" s="70"/>
      <c r="D39" s="70"/>
      <c r="E39" s="70"/>
      <c r="F39" s="70"/>
      <c r="G39" s="70"/>
      <c r="H39" s="70"/>
      <c r="I39" s="70"/>
      <c r="T39" s="54"/>
    </row>
    <row r="40" spans="1:20" ht="15" thickBot="1" x14ac:dyDescent="0.35">
      <c r="A40" s="71" t="s">
        <v>41</v>
      </c>
      <c r="B40" s="71"/>
      <c r="C40" s="71"/>
      <c r="D40" s="71"/>
      <c r="E40" s="71"/>
      <c r="F40" s="71"/>
      <c r="G40" s="71"/>
      <c r="H40" s="71"/>
      <c r="I40" s="71"/>
      <c r="T40" s="54"/>
    </row>
    <row r="41" spans="1:20" ht="15" thickBot="1" x14ac:dyDescent="0.35">
      <c r="A41" s="66" t="s">
        <v>42</v>
      </c>
      <c r="B41" s="72"/>
      <c r="C41" s="73">
        <f>((SUM(C33:P33)/321235)*100000)</f>
        <v>248.72756704593209</v>
      </c>
      <c r="D41" s="74"/>
      <c r="T41" s="54"/>
    </row>
    <row r="42" spans="1:20" x14ac:dyDescent="0.3">
      <c r="A42" s="70" t="s">
        <v>43</v>
      </c>
      <c r="B42" s="70"/>
      <c r="C42" s="70"/>
      <c r="D42" s="70"/>
      <c r="E42" s="70"/>
      <c r="F42" s="70"/>
      <c r="G42" s="70"/>
      <c r="H42" s="70"/>
      <c r="I42" s="70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54"/>
    </row>
    <row r="43" spans="1:20" x14ac:dyDescent="0.3">
      <c r="A43" s="71" t="s">
        <v>44</v>
      </c>
      <c r="B43" s="71"/>
      <c r="C43" s="71"/>
      <c r="D43" s="71"/>
      <c r="E43" s="71"/>
      <c r="F43" s="71"/>
      <c r="G43" s="71"/>
      <c r="H43" s="71"/>
      <c r="I43" s="71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4"/>
    </row>
    <row r="44" spans="1:20" x14ac:dyDescent="0.3">
      <c r="A44" s="76" t="s">
        <v>45</v>
      </c>
      <c r="B44" s="76"/>
      <c r="C44" s="77">
        <v>44116</v>
      </c>
      <c r="D44" s="77">
        <v>44115</v>
      </c>
      <c r="E44" s="77">
        <v>44114</v>
      </c>
      <c r="F44" s="77">
        <v>44113</v>
      </c>
      <c r="G44" s="77">
        <v>44112</v>
      </c>
      <c r="H44" s="77">
        <v>44111</v>
      </c>
      <c r="I44" s="77">
        <v>44110</v>
      </c>
      <c r="J44" s="77">
        <v>44109</v>
      </c>
      <c r="K44" s="77">
        <v>44108</v>
      </c>
      <c r="L44" s="77">
        <v>44107</v>
      </c>
      <c r="M44" s="77">
        <v>44106</v>
      </c>
      <c r="N44" s="77">
        <v>44105</v>
      </c>
      <c r="O44" s="77">
        <v>44104</v>
      </c>
      <c r="P44" s="77">
        <v>44103</v>
      </c>
      <c r="Q44" s="78"/>
      <c r="R44" s="78"/>
      <c r="S44" s="78"/>
      <c r="T44" s="54"/>
    </row>
    <row r="45" spans="1:20" x14ac:dyDescent="0.3">
      <c r="A45" s="57" t="s">
        <v>46</v>
      </c>
      <c r="B45" s="79" t="s">
        <v>47</v>
      </c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78"/>
      <c r="R45" s="78"/>
      <c r="S45" s="78"/>
      <c r="T45" s="54"/>
    </row>
    <row r="46" spans="1:20" x14ac:dyDescent="0.3">
      <c r="A46" s="57" t="s">
        <v>46</v>
      </c>
      <c r="B46" s="79" t="s">
        <v>48</v>
      </c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78"/>
      <c r="R46" s="78"/>
      <c r="S46" s="78"/>
      <c r="T46" s="54"/>
    </row>
    <row r="47" spans="1:20" x14ac:dyDescent="0.3">
      <c r="A47" s="57" t="s">
        <v>46</v>
      </c>
      <c r="B47" s="79" t="s">
        <v>49</v>
      </c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78"/>
      <c r="R47" s="78"/>
      <c r="S47" s="78"/>
      <c r="T47" s="54"/>
    </row>
    <row r="48" spans="1:20" x14ac:dyDescent="0.3">
      <c r="A48" s="57" t="s">
        <v>46</v>
      </c>
      <c r="B48" s="79" t="s">
        <v>50</v>
      </c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78"/>
      <c r="R48" s="78"/>
      <c r="S48" s="78"/>
      <c r="T48" s="54"/>
    </row>
    <row r="49" spans="1:20" x14ac:dyDescent="0.3">
      <c r="A49" s="57" t="s">
        <v>46</v>
      </c>
      <c r="B49" s="79" t="s">
        <v>51</v>
      </c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78"/>
      <c r="R49" s="78"/>
      <c r="S49" s="78"/>
      <c r="T49" s="54"/>
    </row>
    <row r="50" spans="1:20" x14ac:dyDescent="0.3">
      <c r="A50" s="57" t="s">
        <v>46</v>
      </c>
      <c r="B50" s="79" t="s">
        <v>52</v>
      </c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78"/>
      <c r="R50" s="78"/>
      <c r="S50" s="78"/>
      <c r="T50" s="54"/>
    </row>
    <row r="51" spans="1:20" x14ac:dyDescent="0.3">
      <c r="A51" s="57" t="s">
        <v>46</v>
      </c>
      <c r="B51" s="79" t="s">
        <v>53</v>
      </c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78"/>
      <c r="R51" s="78"/>
      <c r="S51" s="78"/>
      <c r="T51" s="54"/>
    </row>
    <row r="52" spans="1:20" x14ac:dyDescent="0.3">
      <c r="A52" s="57" t="s">
        <v>46</v>
      </c>
      <c r="B52" s="79" t="s">
        <v>54</v>
      </c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78"/>
      <c r="R52" s="78"/>
      <c r="S52" s="78"/>
      <c r="T52" s="54"/>
    </row>
    <row r="53" spans="1:20" x14ac:dyDescent="0.3">
      <c r="A53" s="57" t="s">
        <v>46</v>
      </c>
      <c r="B53" s="79" t="s">
        <v>55</v>
      </c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78"/>
      <c r="R53" s="78"/>
      <c r="S53" s="78"/>
      <c r="T53" s="54"/>
    </row>
    <row r="54" spans="1:20" x14ac:dyDescent="0.3">
      <c r="A54" s="83" t="s">
        <v>46</v>
      </c>
      <c r="B54" s="84" t="s">
        <v>56</v>
      </c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54"/>
      <c r="R54" s="54"/>
      <c r="S54" s="54"/>
      <c r="T54" s="54"/>
    </row>
  </sheetData>
  <sheetProtection algorithmName="SHA-512" hashValue="FK0VEbYb94a7UKBGCY/JOJf2Cs4MRPzvl3b1HvBWNtJuo1f+vQqE0ULJ3VmT8bcMsyeE3bPhpkZQyhlvX9IBug==" saltValue="zcko/d/L02YP6pdWrWcHrw==" spinCount="100000" sheet="1" objects="1" scenarios="1"/>
  <mergeCells count="37">
    <mergeCell ref="A40:I40"/>
    <mergeCell ref="A41:B41"/>
    <mergeCell ref="C41:D41"/>
    <mergeCell ref="A42:I42"/>
    <mergeCell ref="A43:I43"/>
    <mergeCell ref="A44:B44"/>
    <mergeCell ref="A34:B34"/>
    <mergeCell ref="A35:B35"/>
    <mergeCell ref="A36:B36"/>
    <mergeCell ref="A38:B38"/>
    <mergeCell ref="C38:D38"/>
    <mergeCell ref="A39:I39"/>
    <mergeCell ref="Q20:Q23"/>
    <mergeCell ref="R20:R23"/>
    <mergeCell ref="S20:S23"/>
    <mergeCell ref="T20:T23"/>
    <mergeCell ref="Q26:Q29"/>
    <mergeCell ref="R26:R29"/>
    <mergeCell ref="S26:S29"/>
    <mergeCell ref="T26:T29"/>
    <mergeCell ref="Q10:Q14"/>
    <mergeCell ref="R10:R14"/>
    <mergeCell ref="S10:S14"/>
    <mergeCell ref="T10:T14"/>
    <mergeCell ref="Q16:Q19"/>
    <mergeCell ref="R16:R19"/>
    <mergeCell ref="S16:S19"/>
    <mergeCell ref="T16:T19"/>
    <mergeCell ref="A1:B1"/>
    <mergeCell ref="Q2:Q5"/>
    <mergeCell ref="R2:R5"/>
    <mergeCell ref="S2:S5"/>
    <mergeCell ref="T2:T5"/>
    <mergeCell ref="Q7:Q8"/>
    <mergeCell ref="R7:R8"/>
    <mergeCell ref="S7:S8"/>
    <mergeCell ref="T7:T8"/>
  </mergeCells>
  <conditionalFormatting sqref="R2:R32 T2:T32 C38 C41">
    <cfRule type="cellIs" dxfId="4" priority="3" operator="equal">
      <formula>0</formula>
    </cfRule>
  </conditionalFormatting>
  <conditionalFormatting sqref="T2:T32 C41">
    <cfRule type="cellIs" dxfId="3" priority="4" operator="between">
      <formula>0.01</formula>
      <formula>49.99</formula>
    </cfRule>
    <cfRule type="cellIs" dxfId="2" priority="5" operator="greaterThan">
      <formula>50</formula>
    </cfRule>
  </conditionalFormatting>
  <conditionalFormatting sqref="R2:R32 C38">
    <cfRule type="cellIs" dxfId="0" priority="1" operator="greaterThan">
      <formula>20</formula>
    </cfRule>
    <cfRule type="cellIs" dxfId="1" priority="2" operator="between">
      <formula>0.01</formula>
      <formula>19.99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8916C810D934469E1209E30D7F7365" ma:contentTypeVersion="4" ma:contentTypeDescription="Een nieuw document maken." ma:contentTypeScope="" ma:versionID="72ba628268f6650850f2895fb9be93aa">
  <xsd:schema xmlns:xsd="http://www.w3.org/2001/XMLSchema" xmlns:xs="http://www.w3.org/2001/XMLSchema" xmlns:p="http://schemas.microsoft.com/office/2006/metadata/properties" xmlns:ns2="85d749f5-66d7-4ab1-9393-1a36431664cc" xmlns:ns3="b6fe1229-6e06-4777-9c72-dc9669bb208e" targetNamespace="http://schemas.microsoft.com/office/2006/metadata/properties" ma:root="true" ma:fieldsID="cb99cb5d91cf6489523f2e4be154786d" ns2:_="" ns3:_="">
    <xsd:import namespace="85d749f5-66d7-4ab1-9393-1a36431664cc"/>
    <xsd:import namespace="b6fe1229-6e06-4777-9c72-dc9669bb208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d749f5-66d7-4ab1-9393-1a36431664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fe1229-6e06-4777-9c72-dc9669bb208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404A00-7FD3-477B-A0D8-B3EE945FBE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d749f5-66d7-4ab1-9393-1a36431664cc"/>
    <ds:schemaRef ds:uri="b6fe1229-6e06-4777-9c72-dc9669bb20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D926C25-9E3B-49C0-81FE-C0010491AC8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A87C6C-252D-484E-B03A-068A994FFC16}">
  <ds:schemaRefs>
    <ds:schemaRef ds:uri="85d749f5-66d7-4ab1-9393-1a36431664cc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b6fe1229-6e06-4777-9c72-dc9669bb208e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Mathieu Vens</dc:creator>
  <cp:lastModifiedBy>Mathieu Vens</cp:lastModifiedBy>
  <dcterms:created xsi:type="dcterms:W3CDTF">2020-10-13T13:17:55Z</dcterms:created>
  <dcterms:modified xsi:type="dcterms:W3CDTF">2020-10-13T13:18:38Z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0x010100CA8916C810D934469E1209E30D7F7365</vt:lpwstr>
  </property>
</Properties>
</file>